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Quick mode" sheetId="2" r:id="rId2"/>
    <sheet name="Inputs" sheetId="3" r:id="rId3"/>
    <sheet name="Consolidation" sheetId="4" r:id="rId4"/>
    <sheet name="Outcomes" sheetId="5" r:id="rId5"/>
    <sheet name="Features" sheetId="6" r:id="rId6"/>
    <sheet name="Sources &amp; notes" sheetId="7" r:id="rId7"/>
    <sheet name="Verify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7">
    <numFmt numFmtId="56" formatCode="&quot;上午/下午 &quot;hh&quot;時&quot;mm&quot;分&quot;ss&quot;秒 &quot;"/>
    <numFmt numFmtId="164" formatCode="\$#,##0"/>
    <numFmt numFmtId="165" formatCode="0.0"/>
    <numFmt numFmtId="166" formatCode="\$#,##0;&quot;($&quot;#,##0\);\-"/>
    <numFmt numFmtId="167" formatCode="0.000"/>
    <numFmt numFmtId="168" formatCode="0.0%"/>
    <numFmt numFmtId="169" formatCode="#,##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workbookViewId="0" rightToLeft="0"/>
  </sheetViews>
  <sheetData>
    <row r="1">
      <c r="A1" t="str">
        <v>ARIP — estimated value on your site</v>
      </c>
    </row>
    <row r="2">
      <c r="A2" t="str">
        <v>All figures are estimates from the client's inputs and editable benchmarks. Not a guarantee. Injury-cost estimate shown separately.</v>
      </c>
    </row>
    <row r="4">
      <c r="A4" t="str">
        <v>Module</v>
      </c>
      <c r="B4" t="str">
        <v>Hours saved / year</v>
      </c>
      <c r="C4" t="str">
        <v>$ saved / year</v>
      </c>
      <c r="D4" t="str">
        <v>Hours saved / month</v>
      </c>
    </row>
    <row r="5">
      <c r="A5" t="str">
        <v>WHS</v>
      </c>
      <c r="B5">
        <v>881.5</v>
      </c>
      <c r="C5">
        <v>82615.8333333333</v>
      </c>
      <c r="D5">
        <v>73.4583333333333</v>
      </c>
    </row>
    <row r="6">
      <c r="A6" t="str">
        <v>Mining</v>
      </c>
      <c r="B6">
        <v>6917</v>
      </c>
      <c r="C6">
        <v>567611.666666667</v>
      </c>
      <c r="D6">
        <v>576.416666666667</v>
      </c>
    </row>
    <row r="7">
      <c r="A7" t="str">
        <v>Plant</v>
      </c>
      <c r="B7">
        <v>2331</v>
      </c>
      <c r="C7">
        <v>182910</v>
      </c>
      <c r="D7">
        <v>194.25</v>
      </c>
    </row>
    <row r="8">
      <c r="A8" t="str">
        <v>Permits</v>
      </c>
      <c r="B8">
        <v>606.666666666667</v>
      </c>
      <c r="C8">
        <v>66733.3333333333</v>
      </c>
      <c r="D8">
        <v>50.5555555555556</v>
      </c>
    </row>
    <row r="9">
      <c r="A9" t="str">
        <v>Workforce</v>
      </c>
      <c r="B9">
        <v>781.333333333333</v>
      </c>
      <c r="C9">
        <v>72246.6666666667</v>
      </c>
      <c r="D9">
        <v>65.1111111111111</v>
      </c>
    </row>
    <row r="10">
      <c r="A10" t="str">
        <v>Journey</v>
      </c>
      <c r="B10">
        <v>317.333333333333</v>
      </c>
      <c r="C10">
        <v>35650.4166666667</v>
      </c>
      <c r="D10">
        <v>26.4444444444444</v>
      </c>
    </row>
    <row r="11">
      <c r="A11" t="str">
        <v>Alerts</v>
      </c>
      <c r="B11">
        <v>109</v>
      </c>
      <c r="C11">
        <v>10615</v>
      </c>
      <c r="D11">
        <v>9.08333333333333</v>
      </c>
    </row>
    <row r="12">
      <c r="A12" t="str">
        <v>Contractors</v>
      </c>
      <c r="B12">
        <v>32</v>
      </c>
      <c r="C12">
        <v>2400</v>
      </c>
      <c r="D12">
        <v>2.66666666666667</v>
      </c>
    </row>
    <row r="13">
      <c r="A13" t="str">
        <v>RTW</v>
      </c>
      <c r="B13">
        <v>300</v>
      </c>
      <c r="C13">
        <v>23580</v>
      </c>
      <c r="D13">
        <v>25</v>
      </c>
    </row>
    <row r="14">
      <c r="A14" t="str">
        <v>Wellbeing</v>
      </c>
      <c r="B14">
        <v>93.875</v>
      </c>
      <c r="C14">
        <v>9620</v>
      </c>
      <c r="D14">
        <v>7.82291666666667</v>
      </c>
    </row>
    <row r="15">
      <c r="A15" t="str">
        <v>Transport</v>
      </c>
      <c r="B15">
        <v>735</v>
      </c>
      <c r="C15">
        <v>80850</v>
      </c>
      <c r="D15">
        <v>61.25</v>
      </c>
    </row>
    <row r="16">
      <c r="A16" t="str">
        <v>Sustainability</v>
      </c>
      <c r="B16">
        <v>60</v>
      </c>
      <c r="C16">
        <v>9600</v>
      </c>
      <c r="D16">
        <v>5</v>
      </c>
    </row>
    <row r="17">
      <c r="A17" t="str">
        <v>Reporting</v>
      </c>
      <c r="B17">
        <v>162</v>
      </c>
      <c r="C17">
        <v>25920</v>
      </c>
      <c r="D17">
        <v>13.5</v>
      </c>
    </row>
    <row r="18">
      <c r="A18" t="str">
        <v>SHIELD</v>
      </c>
      <c r="B18">
        <v>88</v>
      </c>
      <c r="C18">
        <v>14080</v>
      </c>
      <c r="D18">
        <v>7.33333333333333</v>
      </c>
    </row>
    <row r="19">
      <c r="A19" t="str">
        <v>Messaging</v>
      </c>
      <c r="B19">
        <v>116.666666666667</v>
      </c>
      <c r="C19">
        <v>12833.3333333333</v>
      </c>
      <c r="D19">
        <v>9.72222222222222</v>
      </c>
    </row>
    <row r="20">
      <c r="A20" t="str">
        <v>Silica</v>
      </c>
      <c r="B20">
        <v>84.66666666666667</v>
      </c>
      <c r="C20">
        <v>7946.666666666667</v>
      </c>
      <c r="D20">
        <v>7.055555555555556</v>
      </c>
    </row>
    <row r="21">
      <c r="A21" t="str">
        <v>Total labour time value</v>
      </c>
      <c r="B21">
        <v>13616.041666666666</v>
      </c>
      <c r="C21">
        <v>1205212.916666667</v>
      </c>
    </row>
    <row r="23">
      <c r="A23" t="str">
        <v>Tier 2 — systems consolidation (cash)</v>
      </c>
    </row>
    <row r="24">
      <c r="A24" t="str">
        <v>Subscriptions replaced / yr</v>
      </c>
    </row>
    <row r="25">
      <c r="A25" t="str">
        <v>Double-handling removed / yr</v>
      </c>
    </row>
    <row r="26">
      <c r="A26" t="str">
        <v>Tier 1 + Tier 2 value / yr (landing page figure)</v>
      </c>
    </row>
    <row r="28">
      <c r="A28" t="str">
        <v>Injury cost estimate (shown separately)</v>
      </c>
    </row>
    <row r="29">
      <c r="A29" t="str">
        <v>LTIs avoided per year (estimate)</v>
      </c>
    </row>
    <row r="30">
      <c r="A30" t="str">
        <v>Estimated injury cost avoided / yr</v>
      </c>
    </row>
    <row r="31">
      <c r="A31" t="str">
        <v>Source: Safe Work Australia, Cost of work-related injury and illness (benchmark; replace with client claims data). Reduction % is an assumption, not a claim.</v>
      </c>
    </row>
    <row r="33">
      <c r="A33" t="str">
        <v>Tier 3 — avoided events (client-set reductions)</v>
      </c>
    </row>
    <row r="34">
      <c r="A34" t="str">
        <v>Tier 4 — production uplift (demo only, default 0)</v>
      </c>
    </row>
    <row r="35">
      <c r="A35" t="str">
        <v>Full-picture value / yr (Tiers 1–4 + injury estimate)</v>
      </c>
    </row>
    <row r="37">
      <c r="A37" t="str">
        <v>Payback</v>
      </c>
    </row>
    <row r="38">
      <c r="A38" t="str">
        <v>ARIP annual subscription (all sites)</v>
      </c>
    </row>
    <row r="39">
      <c r="A39" t="str">
        <v>Implementation (one-off)</v>
      </c>
    </row>
    <row r="40">
      <c r="A40" t="str">
        <v>Net Tier 1+2 value in year 1</v>
      </c>
    </row>
    <row r="41">
      <c r="A41" t="str">
        <v>Net full-picture value in year 1</v>
      </c>
    </row>
    <row r="42">
      <c r="A42" t="str">
        <v>Payback on Tier 1+2 alone (months)</v>
      </c>
    </row>
    <row r="43">
      <c r="A43" t="str">
        <v>Labour value per worker per year</v>
      </c>
    </row>
    <row r="44">
      <c r="A44" t="str">
        <v>FTE equivalent freed (1,800 h/yr)</v>
      </c>
    </row>
    <row r="46">
      <c r="A46" t="str">
        <v>Legend: yellow = inputs/assumptions; blue = editable benchmarks; black = formulas; green = links. Landing page shows Tiers 1–2 only; Tiers 3–4 and the injury estimate are demo-mode, agreed with the client.</v>
      </c>
    </row>
  </sheetData>
  <pageMargins left="0.75" right="0.75" top="1" bottom="1" header="0.511811023622047" footer="0.511811023622047"/>
  <ignoredErrors>
    <ignoredError numberStoredAsText="1" sqref="A1:D5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 rightToLeft="0"/>
  </sheetViews>
  <sheetData>
    <row r="1">
      <c r="A1" t="str">
        <v>Quick mode — one input drives everything</v>
      </c>
    </row>
    <row r="2">
      <c r="A2" t="str">
        <v>Landing-page version. Enter employees (and sites); every other input is derived from the per-worker ratios below. Set Inputs!B39 to 1 to use Quick mode.</v>
      </c>
    </row>
    <row r="4">
      <c r="A4" t="str">
        <v>Quick input</v>
      </c>
      <c r="B4" t="str">
        <v>Value</v>
      </c>
      <c r="C4" t="str">
        <v>Unit</v>
      </c>
      <c r="D4" t="str">
        <v>Note</v>
      </c>
    </row>
    <row r="5">
      <c r="A5" t="str">
        <v>Employees on site</v>
      </c>
      <c r="B5">
        <v>350</v>
      </c>
      <c r="C5" t="str">
        <v>people</v>
      </c>
    </row>
    <row r="6">
      <c r="A6" t="str">
        <v>Sites</v>
      </c>
      <c r="B6">
        <v>2</v>
      </c>
      <c r="C6" t="str">
        <v>sites</v>
      </c>
    </row>
    <row r="7">
      <c r="A7" t="str">
        <v>Industry (1 Mining · 2 Construction · 3 Transport · 4 Aged Care/NDIS · 5 Hospitality · 6 Manufacturing · 7 Agriculture)</v>
      </c>
      <c r="B7">
        <v>1</v>
      </c>
    </row>
    <row r="8">
      <c r="A8" t="str">
        <v>Derived input</v>
      </c>
      <c r="B8" t="str">
        <v>Mining</v>
      </c>
      <c r="C8" t="str">
        <v>Construction</v>
      </c>
      <c r="D8" t="str">
        <v>Transport</v>
      </c>
      <c r="E8" t="str">
        <v>Aged Care/NDIS</v>
      </c>
      <c r="F8" t="str">
        <v>Hospitality</v>
      </c>
      <c r="G8" t="str">
        <v>Manufacturing</v>
      </c>
      <c r="H8" t="str">
        <v>Agriculture</v>
      </c>
      <c r="I8" t="str">
        <v>Active ratio</v>
      </c>
      <c r="J8" t="str">
        <v>Derived value</v>
      </c>
      <c r="K8" t="str">
        <v>Basis</v>
      </c>
    </row>
    <row r="9">
      <c r="A9" t="str">
        <v>Contractors inducted per month</v>
      </c>
      <c r="B9">
        <v>0.011</v>
      </c>
      <c r="C9">
        <v>0.06</v>
      </c>
      <c r="D9">
        <v>0.02</v>
      </c>
      <c r="E9">
        <v>0.02</v>
      </c>
      <c r="F9">
        <v>0.01</v>
      </c>
      <c r="G9">
        <v>0.03</v>
      </c>
      <c r="H9">
        <v>0.05</v>
      </c>
      <c r="K9" t="str">
        <v>~4 per 350 workers per month → ×12/yr = 0.137/worker/yr; stored per month</v>
      </c>
    </row>
    <row r="10">
      <c r="A10" t="str">
        <v>New employee starters per year</v>
      </c>
      <c r="B10">
        <v>0.17</v>
      </c>
      <c r="C10">
        <v>0.3</v>
      </c>
      <c r="D10">
        <v>0.25</v>
      </c>
      <c r="E10">
        <v>0.35</v>
      </c>
      <c r="F10">
        <v>0.6</v>
      </c>
      <c r="G10">
        <v>0.2</v>
      </c>
      <c r="H10">
        <v>0.5</v>
      </c>
      <c r="K10" t="str">
        <v>17% annual turnover (mining average, AusIMM/industry surveys)</v>
      </c>
    </row>
    <row r="11">
      <c r="A11" t="str">
        <v>Hazards reported per year</v>
      </c>
      <c r="B11">
        <v>1.2</v>
      </c>
      <c r="C11">
        <v>1.5</v>
      </c>
      <c r="D11">
        <v>0.6</v>
      </c>
      <c r="E11">
        <v>0.9</v>
      </c>
      <c r="F11">
        <v>0.7</v>
      </c>
      <c r="G11">
        <v>1.2</v>
      </c>
      <c r="H11">
        <v>0.6</v>
      </c>
      <c r="K11" t="str">
        <v>Healthy reporting culture ~1.2 hazards per worker per year</v>
      </c>
    </row>
    <row r="12">
      <c r="A12" t="str">
        <v>Incidents per year (all)</v>
      </c>
      <c r="B12">
        <v>0.17</v>
      </c>
      <c r="C12">
        <v>0.2</v>
      </c>
      <c r="D12">
        <v>0.25</v>
      </c>
      <c r="E12">
        <v>0.3</v>
      </c>
      <c r="F12">
        <v>0.3</v>
      </c>
      <c r="G12">
        <v>0.25</v>
      </c>
      <c r="H12">
        <v>0.25</v>
      </c>
      <c r="K12" t="str">
        <v>Incl. near misses</v>
      </c>
    </row>
    <row r="13">
      <c r="A13" t="str">
        <v>Notifiable incidents per year</v>
      </c>
      <c r="B13">
        <v>0.011</v>
      </c>
      <c r="C13">
        <v>0.012</v>
      </c>
      <c r="D13">
        <v>0.01</v>
      </c>
      <c r="E13">
        <v>0.008</v>
      </c>
      <c r="F13">
        <v>0.005</v>
      </c>
      <c r="G13">
        <v>0.01</v>
      </c>
      <c r="H13">
        <v>0.01</v>
      </c>
      <c r="K13" t="str">
        <v>~1 per 90 workers per year</v>
      </c>
    </row>
    <row r="14">
      <c r="A14" t="str">
        <v>Corrective actions per year</v>
      </c>
      <c r="B14">
        <v>1.4</v>
      </c>
      <c r="C14">
        <v>1.8</v>
      </c>
      <c r="D14">
        <v>0.9</v>
      </c>
      <c r="E14">
        <v>1.2</v>
      </c>
      <c r="F14">
        <v>0.9</v>
      </c>
      <c r="G14">
        <v>1.5</v>
      </c>
      <c r="H14">
        <v>0.8</v>
      </c>
      <c r="K14" t="str">
        <v>~1.2 per hazard/incident raised</v>
      </c>
    </row>
    <row r="15">
      <c r="A15" t="str">
        <v>Permits to Work issued per year</v>
      </c>
      <c r="B15">
        <v>2.6</v>
      </c>
      <c r="C15">
        <v>3.5</v>
      </c>
      <c r="D15">
        <v>0.3</v>
      </c>
      <c r="E15">
        <v>0.05</v>
      </c>
      <c r="F15">
        <v>0.05</v>
      </c>
      <c r="G15">
        <v>1.2</v>
      </c>
      <c r="H15">
        <v>0.3</v>
      </c>
      <c r="K15" t="str">
        <v>Per worker per year</v>
      </c>
    </row>
    <row r="16">
      <c r="A16" t="str">
        <v>Plant pre-starts per day (all plant)</v>
      </c>
      <c r="B16">
        <v>0.17</v>
      </c>
      <c r="C16">
        <v>0.12</v>
      </c>
      <c r="D16">
        <v>0.55</v>
      </c>
      <c r="E16">
        <v>0.02</v>
      </c>
      <c r="F16">
        <v>0.03</v>
      </c>
      <c r="G16">
        <v>0.25</v>
      </c>
      <c r="H16">
        <v>0.4</v>
      </c>
      <c r="K16" t="str">
        <v>~1 machine per 6 workers, checked each shift → per day</v>
      </c>
    </row>
    <row r="17">
      <c r="A17" t="str">
        <v>Take 5 / JSA per day</v>
      </c>
      <c r="B17">
        <v>0.34</v>
      </c>
      <c r="C17">
        <v>0.5</v>
      </c>
      <c r="D17">
        <v>0.1</v>
      </c>
      <c r="E17">
        <v>0.05</v>
      </c>
      <c r="F17">
        <v>0.05</v>
      </c>
      <c r="G17">
        <v>0.2</v>
      </c>
      <c r="H17">
        <v>0.15</v>
      </c>
      <c r="K17" t="str">
        <v>~1 per worker every 3 days</v>
      </c>
    </row>
    <row r="18">
      <c r="A18" t="str">
        <v>Fitness-for-work declarations per day</v>
      </c>
      <c r="B18">
        <v>0.71</v>
      </c>
      <c r="C18">
        <v>0.1</v>
      </c>
      <c r="D18">
        <v>0.7</v>
      </c>
      <c r="E18">
        <v>0</v>
      </c>
      <c r="F18">
        <v>0</v>
      </c>
      <c r="G18">
        <v>0.2</v>
      </c>
      <c r="H18">
        <v>0.1</v>
      </c>
      <c r="K18" t="str">
        <v>Everyone on shift declares; ~71% of headcount on any day</v>
      </c>
    </row>
    <row r="19">
      <c r="A19" t="str">
        <v>Statutory positions held</v>
      </c>
      <c r="B19">
        <v>0.04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K19" t="str">
        <v>~14 per 350</v>
      </c>
    </row>
    <row r="20">
      <c r="A20" t="str">
        <v>Licences / competencies tracked</v>
      </c>
      <c r="B20">
        <v>4</v>
      </c>
      <c r="C20">
        <v>5</v>
      </c>
      <c r="D20">
        <v>4</v>
      </c>
      <c r="E20">
        <v>6</v>
      </c>
      <c r="F20">
        <v>3</v>
      </c>
      <c r="G20">
        <v>4</v>
      </c>
      <c r="H20">
        <v>4</v>
      </c>
      <c r="K20" t="str">
        <v>Per worker</v>
      </c>
    </row>
    <row r="21">
      <c r="A21" t="str">
        <v>Risk assessments per year</v>
      </c>
      <c r="B21">
        <v>0.23</v>
      </c>
      <c r="C21">
        <v>0.4</v>
      </c>
      <c r="D21">
        <v>0.15</v>
      </c>
      <c r="E21">
        <v>0.3</v>
      </c>
      <c r="F21">
        <v>0.15</v>
      </c>
      <c r="G21">
        <v>0.3</v>
      </c>
      <c r="H21">
        <v>0.2</v>
      </c>
    </row>
    <row r="22">
      <c r="A22" t="str">
        <v>Consultations / toolbox talks per year</v>
      </c>
      <c r="B22">
        <v>0.86</v>
      </c>
      <c r="C22">
        <v>1.5</v>
      </c>
      <c r="D22">
        <v>0.6</v>
      </c>
      <c r="E22">
        <v>0.8</v>
      </c>
      <c r="F22">
        <v>0.6</v>
      </c>
      <c r="G22">
        <v>0.9</v>
      </c>
      <c r="H22">
        <v>0.5</v>
      </c>
    </row>
    <row r="23">
      <c r="A23" t="str">
        <v>Internal + external audits per year</v>
      </c>
      <c r="B23">
        <v>0.017</v>
      </c>
      <c r="C23">
        <v>0.02</v>
      </c>
      <c r="D23">
        <v>0.015</v>
      </c>
      <c r="E23">
        <v>0.03</v>
      </c>
      <c r="F23">
        <v>0.02</v>
      </c>
      <c r="G23">
        <v>0.02</v>
      </c>
      <c r="H23">
        <v>0.01</v>
      </c>
      <c r="K23" t="str">
        <v>~6 per 350-worker operation</v>
      </c>
    </row>
    <row r="24">
      <c r="A24" t="str">
        <v>Workers comp / RTW cases per year</v>
      </c>
      <c r="B24">
        <v>0.034</v>
      </c>
      <c r="C24">
        <v>0.045</v>
      </c>
      <c r="D24">
        <v>0.04</v>
      </c>
      <c r="E24">
        <v>0.05</v>
      </c>
      <c r="F24">
        <v>0.035</v>
      </c>
      <c r="G24">
        <v>0.04</v>
      </c>
      <c r="H24">
        <v>0.045</v>
      </c>
      <c r="K24" t="str">
        <v>~3.4 per 100 workers</v>
      </c>
    </row>
    <row r="25">
      <c r="A25" t="str">
        <v>Journeys managed per year (remote travel)</v>
      </c>
      <c r="B25">
        <v>1.7</v>
      </c>
      <c r="C25">
        <v>0.5</v>
      </c>
      <c r="D25">
        <v>3</v>
      </c>
      <c r="E25">
        <v>8</v>
      </c>
      <c r="F25">
        <v>0.2</v>
      </c>
      <c r="G25">
        <v>0.3</v>
      </c>
      <c r="H25">
        <v>6</v>
      </c>
      <c r="K25" t="str">
        <v>Per worker per year</v>
      </c>
    </row>
    <row r="26">
      <c r="A26" t="str">
        <v>Heavy vehicle drivers (HVNL)</v>
      </c>
      <c r="B26">
        <v>0.086</v>
      </c>
      <c r="C26">
        <v>0.05</v>
      </c>
      <c r="D26">
        <v>0.75</v>
      </c>
      <c r="E26">
        <v>0</v>
      </c>
      <c r="F26">
        <v>0</v>
      </c>
      <c r="G26">
        <v>0.03</v>
      </c>
      <c r="H26">
        <v>0.15</v>
      </c>
      <c r="K26" t="str">
        <v>~8.6% of headcount; set 0 if no transport</v>
      </c>
    </row>
    <row r="27">
      <c r="A27" t="str">
        <v>ESG / sustainability reports per year</v>
      </c>
      <c r="B27">
        <v>0.011</v>
      </c>
      <c r="C27">
        <v>0.006</v>
      </c>
      <c r="D27">
        <v>0.006</v>
      </c>
      <c r="E27">
        <v>0.003</v>
      </c>
      <c r="F27">
        <v>0.003</v>
      </c>
      <c r="G27">
        <v>0.011</v>
      </c>
      <c r="H27">
        <v>0.006</v>
      </c>
      <c r="K27" t="str">
        <v>Quarterly for a 350-worker op</v>
      </c>
    </row>
    <row r="28">
      <c r="A28" t="str">
        <v>Management reports per month</v>
      </c>
      <c r="B28">
        <v>0.017</v>
      </c>
      <c r="C28">
        <v>0.02</v>
      </c>
      <c r="D28">
        <v>0.015</v>
      </c>
      <c r="E28">
        <v>0.02</v>
      </c>
      <c r="F28">
        <v>0.01</v>
      </c>
      <c r="G28">
        <v>0.015</v>
      </c>
      <c r="H28">
        <v>0.01</v>
      </c>
    </row>
    <row r="29">
      <c r="A29" t="str">
        <v>Site-wide alerts / musters per year</v>
      </c>
      <c r="B29">
        <v>0.034</v>
      </c>
      <c r="C29">
        <v>0.02</v>
      </c>
      <c r="D29">
        <v>0.01</v>
      </c>
      <c r="E29">
        <v>0.01</v>
      </c>
      <c r="F29">
        <v>0.02</v>
      </c>
      <c r="G29">
        <v>0.015</v>
      </c>
      <c r="H29">
        <v>0.01</v>
      </c>
    </row>
    <row r="30">
      <c r="A30" t="str">
        <v>Lost-time injuries per year</v>
      </c>
      <c r="B30">
        <v>0.0137</v>
      </c>
      <c r="C30">
        <v>0.0186</v>
      </c>
      <c r="D30">
        <v>0.0165</v>
      </c>
      <c r="E30">
        <v>0.0125</v>
      </c>
      <c r="F30">
        <v>0.0079</v>
      </c>
      <c r="G30">
        <v>0.0169</v>
      </c>
      <c r="H30">
        <v>0.0208</v>
      </c>
      <c r="K30" t="str">
        <v>Safe Work Australia, Key WHS Statistics Australia 2023 (2021-22p), serious claims incidence rate per 1,000 employees by industry: Mining 13.7, Construction 18.6, Transport/postal/warehousing 16.5, Health care &amp; social assistance 12.5, Accommodation &amp; food 7.9, Manufacturing 16.9, Agriculture/forestry/fishing 20.8 — used per worker per year</v>
      </c>
    </row>
    <row r="32">
      <c r="A32" t="str">
        <v>Construction basis: SWMS/JSA-heavy (0.5 per worker per day), high contractor churn, permits per worker higher, no statutory mining positions, minimal fitness-for-work declarations. Transport basis: HVNL work/rest and pre-departure checks dominate (0.55 pre-starts per driver per day), 3 managed remote/lone-worker journeys per worker per year (routine deliveries are HVNL work-diary items, not journey plans), 75% of headcount are drivers.</v>
      </c>
    </row>
    <row r="33">
      <c r="A33" t="str">
        <v>Aged Care/NDIS: high turnover, client-home journeys (8/worker/yr), no plant/permits, heavy licence/screening load (6 items/worker). Hospitality: very high turnover, low-severity incidents, minimal plant. Manufacturing: permits (LOTO/hot work), plant pre-starts, moderate fitness-for-work. Agriculture: plant-heavy, seasonal labour, remote journeys, HVNL for some. Ratios 4–7 are first-pass benchmarks — validate with a client in each sector before publishing.</v>
      </c>
    </row>
  </sheetData>
  <pageMargins left="0.75" right="0.75" top="1" bottom="1" header="0.511811023622047" footer="0.511811023622047"/>
  <ignoredErrors>
    <ignoredError numberStoredAsText="1" sqref="A1:K3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39"/>
  <sheetViews>
    <sheetView workbookViewId="0" rightToLeft="0"/>
  </sheetViews>
  <sheetData>
    <row r="1">
      <c r="A1" t="str">
        <v>ARIP ROI calculator — client inputs</v>
      </c>
    </row>
    <row r="2">
      <c r="A2" t="str">
        <v>Yellow cells are for the client's own numbers. Everything else recalculates. Estimates only — model, not a promise.</v>
      </c>
    </row>
    <row r="4">
      <c r="A4" t="str">
        <v>Input</v>
      </c>
      <c r="B4" t="str">
        <v>Value</v>
      </c>
      <c r="C4" t="str">
        <v>Unit</v>
      </c>
      <c r="D4" t="str">
        <v>Note</v>
      </c>
    </row>
    <row r="5">
      <c r="A5" t="str">
        <v>Workers on site (employees)</v>
      </c>
      <c r="B5">
        <v>350</v>
      </c>
      <c r="C5" t="str">
        <v>people</v>
      </c>
      <c r="D5" t="str">
        <v>Average headcount across all shifts</v>
      </c>
    </row>
    <row r="6">
      <c r="A6" t="str">
        <v>Contractors inducted per month</v>
      </c>
      <c r="B6">
        <v>40</v>
      </c>
      <c r="C6" t="str">
        <v>people/month</v>
      </c>
      <c r="D6" t="str">
        <v>New contractor inductions</v>
      </c>
    </row>
    <row r="7">
      <c r="A7" t="str">
        <v>New employee starters per year</v>
      </c>
      <c r="B7">
        <v>60</v>
      </c>
      <c r="C7" t="str">
        <v>people/year</v>
      </c>
      <c r="D7" t="str">
        <v>Includes onboarding</v>
      </c>
    </row>
    <row r="8">
      <c r="A8" t="str">
        <v>Sites covered</v>
      </c>
      <c r="B8">
        <v>2</v>
      </c>
      <c r="C8" t="str">
        <v>sites</v>
      </c>
      <c r="D8" t="str">
        <v>ARIP is priced per site</v>
      </c>
    </row>
    <row r="9">
      <c r="A9" t="str">
        <v>Shifts per day</v>
      </c>
      <c r="B9">
        <v>2</v>
      </c>
      <c r="C9" t="str">
        <v>shifts</v>
      </c>
      <c r="D9" t="str">
        <v>12-hour day/night is typical</v>
      </c>
    </row>
    <row r="10">
      <c r="A10" t="str">
        <v>Working days per year</v>
      </c>
      <c r="B10">
        <v>350</v>
      </c>
      <c r="C10" t="str">
        <v>days</v>
      </c>
      <c r="D10" t="str">
        <v>Continuous operations</v>
      </c>
    </row>
    <row r="11">
      <c r="A11" t="str">
        <v>Hazards reported per year</v>
      </c>
      <c r="B11">
        <v>420</v>
      </c>
      <c r="C11" t="str">
        <v>records</v>
      </c>
      <c r="D11" t="str">
        <v>Site-wide</v>
      </c>
    </row>
    <row r="12">
      <c r="A12" t="str">
        <v>Incidents per year (all)</v>
      </c>
      <c r="B12">
        <v>60</v>
      </c>
      <c r="C12" t="str">
        <v>records</v>
      </c>
      <c r="D12" t="str">
        <v>Includes near misses</v>
      </c>
    </row>
    <row r="13">
      <c r="A13" t="str">
        <v>Notifiable incidents per year</v>
      </c>
      <c r="B13">
        <v>4</v>
      </c>
      <c r="C13" t="str">
        <v>records</v>
      </c>
      <c r="D13" t="str">
        <v>Regulator notification required</v>
      </c>
    </row>
    <row r="14">
      <c r="A14" t="str">
        <v>Corrective actions per year</v>
      </c>
      <c r="B14">
        <v>500</v>
      </c>
      <c r="C14" t="str">
        <v>records</v>
      </c>
      <c r="D14" t="str">
        <v>From hazards, incidents, audits, inspections</v>
      </c>
    </row>
    <row r="15">
      <c r="A15" t="str">
        <v>Permits to Work issued per year</v>
      </c>
      <c r="B15">
        <v>900</v>
      </c>
      <c r="C15" t="str">
        <v>permits</v>
      </c>
    </row>
    <row r="16">
      <c r="A16" t="str">
        <v>Plant pre-starts per day (all plant)</v>
      </c>
      <c r="B16">
        <v>60</v>
      </c>
      <c r="C16" t="str">
        <v>checks/day</v>
      </c>
      <c r="D16" t="str">
        <v>Each machine, each shift</v>
      </c>
    </row>
    <row r="17">
      <c r="A17" t="str">
        <v>Take 5 / JSA per day</v>
      </c>
      <c r="B17">
        <v>120</v>
      </c>
      <c r="C17" t="str">
        <v>records/day</v>
      </c>
    </row>
    <row r="18">
      <c r="A18" t="str">
        <v>Fitness-for-work declarations per day</v>
      </c>
      <c r="B18">
        <v>250</v>
      </c>
      <c r="C18" t="str">
        <v>records/day</v>
      </c>
      <c r="D18" t="str">
        <v>Fatigue + D&amp;A + alcohol</v>
      </c>
    </row>
    <row r="19">
      <c r="A19" t="str">
        <v>Statutory positions held</v>
      </c>
      <c r="B19">
        <v>14</v>
      </c>
      <c r="C19" t="str">
        <v>positions</v>
      </c>
      <c r="D19" t="str">
        <v>Mine manager, ventilation officer, EEM, etc.</v>
      </c>
    </row>
    <row r="20">
      <c r="A20" t="str">
        <v>Licences / competencies tracked</v>
      </c>
      <c r="B20">
        <v>1400</v>
      </c>
      <c r="C20" t="str">
        <v>items</v>
      </c>
      <c r="D20" t="str">
        <v>Workers × ~4 each</v>
      </c>
    </row>
    <row r="21">
      <c r="A21" t="str">
        <v>Risk assessments per year</v>
      </c>
      <c r="B21">
        <v>80</v>
      </c>
      <c r="C21" t="str">
        <v>records</v>
      </c>
    </row>
    <row r="22">
      <c r="A22" t="str">
        <v>Consultations / toolbox talks per year</v>
      </c>
      <c r="B22">
        <v>300</v>
      </c>
      <c r="C22" t="str">
        <v>records</v>
      </c>
      <c r="D22" t="str">
        <v>Pre-start meetings, HSR meetings</v>
      </c>
    </row>
    <row r="23">
      <c r="A23" t="str">
        <v>Internal + external audits per year</v>
      </c>
      <c r="B23">
        <v>6</v>
      </c>
      <c r="C23" t="str">
        <v>audits</v>
      </c>
      <c r="D23" t="str">
        <v>Regulator, ISO, corporate</v>
      </c>
    </row>
    <row r="24">
      <c r="A24" t="str">
        <v>Workers comp / RTW cases per year</v>
      </c>
      <c r="B24">
        <v>12</v>
      </c>
      <c r="C24" t="str">
        <v>cases</v>
      </c>
      <c r="D24" t="str">
        <v>Active case management</v>
      </c>
    </row>
    <row r="25">
      <c r="A25" t="str">
        <v>Journeys managed per year (remote travel)</v>
      </c>
      <c r="B25">
        <v>600</v>
      </c>
      <c r="C25" t="str">
        <v>journeys</v>
      </c>
      <c r="D25" t="str">
        <v>Lone-worker / site-to-site travel</v>
      </c>
    </row>
    <row r="26">
      <c r="A26" t="str">
        <v>Heavy vehicle drivers (HVNL)</v>
      </c>
      <c r="B26">
        <v>30</v>
      </c>
      <c r="C26" t="str">
        <v>drivers</v>
      </c>
      <c r="D26" t="str">
        <v>0 if no transport module</v>
      </c>
    </row>
    <row r="27">
      <c r="A27" t="str">
        <v>ESG / sustainability reports per year</v>
      </c>
      <c r="B27">
        <v>4</v>
      </c>
      <c r="C27" t="str">
        <v>reports</v>
      </c>
      <c r="D27" t="str">
        <v>0 if no sustainability module</v>
      </c>
    </row>
    <row r="28">
      <c r="A28" t="str">
        <v>Management reports per month</v>
      </c>
      <c r="B28">
        <v>6</v>
      </c>
      <c r="C28" t="str">
        <v>reports</v>
      </c>
      <c r="D28" t="str">
        <v>Board, regulator, corporate</v>
      </c>
    </row>
    <row r="29">
      <c r="A29" t="str">
        <v>Site-wide alerts / musters per year</v>
      </c>
      <c r="B29">
        <v>12</v>
      </c>
      <c r="C29" t="str">
        <v>events</v>
      </c>
      <c r="D29" t="str">
        <v>Muster, SOS, weather stand-downs</v>
      </c>
    </row>
    <row r="30">
      <c r="A30" t="str">
        <v>WHS admin hourly cost (loaded)</v>
      </c>
      <c r="B30">
        <v>85</v>
      </c>
      <c r="C30" t="str">
        <v>$/hour</v>
      </c>
      <c r="D30" t="str">
        <v>Safety officer / coordinator incl. on-costs</v>
      </c>
    </row>
    <row r="31">
      <c r="A31" t="str">
        <v>Supervisor hourly cost (loaded)</v>
      </c>
      <c r="B31">
        <v>110</v>
      </c>
      <c r="C31" t="str">
        <v>$/hour</v>
      </c>
    </row>
    <row r="32">
      <c r="A32" t="str">
        <v>Worker hourly cost (loaded)</v>
      </c>
      <c r="B32">
        <v>75</v>
      </c>
      <c r="C32" t="str">
        <v>$/hour</v>
      </c>
    </row>
    <row r="33">
      <c r="A33" t="str">
        <v>Manager / officer hourly cost (loaded)</v>
      </c>
      <c r="B33">
        <v>160</v>
      </c>
      <c r="C33" t="str">
        <v>$/hour</v>
      </c>
    </row>
    <row r="34">
      <c r="A34" t="str">
        <v>Lost-time injuries per year</v>
      </c>
      <c r="B34">
        <v>6</v>
      </c>
      <c r="C34" t="str">
        <v>LTIs</v>
      </c>
      <c r="D34" t="str">
        <v>Client's current rate</v>
      </c>
    </row>
    <row r="35">
      <c r="A35" t="str">
        <v>Average cost per lost-time injury</v>
      </c>
      <c r="B35">
        <v>62000</v>
      </c>
      <c r="C35" t="str">
        <v>$</v>
      </c>
      <c r="D35" t="str">
        <v>Safe Work Australia, 'Cost of work-related injury and illness' — benchmark, replace with client's own</v>
      </c>
    </row>
    <row r="36">
      <c r="A36" t="str">
        <v>Expected reduction in LTIs with system (%)</v>
      </c>
      <c r="B36">
        <v>0.1</v>
      </c>
      <c r="C36" t="str">
        <v>%</v>
      </c>
      <c r="D36" t="str">
        <v>Conservative default 10%; user-adjustable; presented as an estimate only</v>
      </c>
    </row>
    <row r="37">
      <c r="A37" t="str">
        <v>ARIP price per site per month</v>
      </c>
      <c r="B37">
        <v>0</v>
      </c>
      <c r="C37" t="str">
        <v>$</v>
      </c>
      <c r="D37" t="str">
        <v>From the approved pricing scheme (fill when locked)</v>
      </c>
    </row>
    <row r="38">
      <c r="A38" t="str">
        <v>Implementation / onboarding cost (one-off)</v>
      </c>
      <c r="B38">
        <v>0</v>
      </c>
      <c r="C38" t="str">
        <v>$</v>
      </c>
    </row>
    <row r="39">
      <c r="A39" t="str">
        <v>Use Quick mode (1 = yes, 0 = use detailed inputs above)</v>
      </c>
      <c r="B39">
        <v>1</v>
      </c>
      <c r="D39" t="str">
        <v>When 1, the Features sheet reads derived counts from 'Quick mode' instead of the yellow cells above.</v>
      </c>
    </row>
  </sheetData>
  <pageMargins left="0.75" right="0.75" top="1" bottom="1" header="0.511811023622047" footer="0.511811023622047"/>
  <ignoredErrors>
    <ignoredError numberStoredAsText="1" sqref="A1:D3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24"/>
  <sheetViews>
    <sheetView workbookViewId="0" rightToLeft="0"/>
  </sheetViews>
  <sheetData>
    <row r="1">
      <c r="A1" t="str">
        <v>Systems consolidated into ARIP</v>
      </c>
    </row>
    <row r="2">
      <c r="A2" t="str">
        <v>Detailed mode: list the client's current tools (yellow). Quick mode: benchmark $ per worker per year for the tools a typical operation runs in parallel.</v>
      </c>
    </row>
    <row r="4">
      <c r="A4" t="str">
        <v>Current system (client)</v>
      </c>
      <c r="B4" t="str">
        <v>Annual cost ($)</v>
      </c>
      <c r="C4" t="str">
        <v>Seats</v>
      </c>
      <c r="D4" t="str">
        <v>Replaced by ARIP? (1/0)</v>
      </c>
      <c r="F4" t="str">
        <v>Note</v>
      </c>
    </row>
    <row r="5">
      <c r="A5" t="str">
        <v>Inspection / checklist app (e.g. per-seat)</v>
      </c>
      <c r="B5">
        <v>26000</v>
      </c>
      <c r="C5">
        <v>350</v>
      </c>
      <c r="D5">
        <v>1</v>
      </c>
      <c r="F5" t="str">
        <v>Typical $6–8/seat/month</v>
      </c>
    </row>
    <row r="6">
      <c r="A6" t="str">
        <v>Incident / hazard system</v>
      </c>
      <c r="B6">
        <v>18000</v>
      </c>
      <c r="C6">
        <v>20</v>
      </c>
      <c r="D6">
        <v>1</v>
      </c>
    </row>
    <row r="7">
      <c r="A7" t="str">
        <v>Induction / learning platform</v>
      </c>
      <c r="B7">
        <v>12000</v>
      </c>
      <c r="C7">
        <v>350</v>
      </c>
      <c r="D7">
        <v>1</v>
      </c>
    </row>
    <row r="8">
      <c r="A8" t="str">
        <v>Journey / lone-worker tracking</v>
      </c>
      <c r="B8">
        <v>9000</v>
      </c>
      <c r="C8">
        <v>150</v>
      </c>
      <c r="D8">
        <v>1</v>
      </c>
    </row>
    <row r="9">
      <c r="A9" t="str">
        <v>Contractor management portal</v>
      </c>
      <c r="B9">
        <v>15000</v>
      </c>
      <c r="C9">
        <v>1</v>
      </c>
      <c r="D9">
        <v>1</v>
      </c>
    </row>
    <row r="10">
      <c r="A10" t="str">
        <v>Document / evidence storage add-ons</v>
      </c>
      <c r="B10">
        <v>4000</v>
      </c>
      <c r="C10">
        <v>1</v>
      </c>
      <c r="D10">
        <v>1</v>
      </c>
    </row>
    <row r="11">
      <c r="A11" t="str">
        <v>Other (spreadsheets, forms tools, SMS gateway)</v>
      </c>
      <c r="B11">
        <v>3000</v>
      </c>
      <c r="C11">
        <v>1</v>
      </c>
      <c r="D11">
        <v>1</v>
      </c>
    </row>
    <row r="12">
      <c r="A12" t="str">
        <v>Detailed: subscriptions replaced / yr</v>
      </c>
    </row>
    <row r="14">
      <c r="A14" t="str">
        <v>Quick-mode benchmark: $ per worker per year on parallel tools</v>
      </c>
      <c r="B14">
        <v>180</v>
      </c>
      <c r="F14" t="str">
        <v>Benchmark: 2–3 overlapping per-seat tools at $6–8/seat/month plus fixed-fee systems, spread across headcount</v>
      </c>
    </row>
    <row r="15">
      <c r="A15" t="str">
        <v>Quick: subscriptions replaced / yr</v>
      </c>
    </row>
    <row r="17">
      <c r="A17" t="str">
        <v>Subscriptions replaced / yr (mode-aware)</v>
      </c>
    </row>
    <row r="19">
      <c r="A19" t="str">
        <v>Double-handling: records keyed into more than one system (% of all records)</v>
      </c>
      <c r="B19">
        <v>0.35</v>
      </c>
    </row>
    <row r="20">
      <c r="A20" t="str">
        <v>Minutes per re-keyed record</v>
      </c>
      <c r="B20">
        <v>4</v>
      </c>
    </row>
    <row r="21">
      <c r="A21" t="str">
        <v>Monthly reconciliation across systems (hours, WHS admin)</v>
      </c>
      <c r="B21">
        <v>16</v>
      </c>
    </row>
    <row r="22">
      <c r="A22" t="str">
        <v>Records per year (hazards+incidents+actions+permits+consultations)</v>
      </c>
    </row>
    <row r="23">
      <c r="A23" t="str">
        <v>Double-handling hours saved / yr</v>
      </c>
    </row>
    <row r="24">
      <c r="A24" t="str">
        <v>Double-handling $ saved / yr</v>
      </c>
    </row>
  </sheetData>
  <pageMargins left="0.75" right="0.75" top="1" bottom="1" header="0.511811023622047" footer="0.511811023622047"/>
  <ignoredErrors>
    <ignoredError numberStoredAsText="1" sqref="A1:F2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H20"/>
  <sheetViews>
    <sheetView workbookViewId="0" rightToLeft="0"/>
  </sheetViews>
  <sheetData>
    <row r="1">
      <c r="A1" t="str">
        <v>Tier 3 — avoided events, and Tier 4 — production (demo only)</v>
      </c>
    </row>
    <row r="2">
      <c r="A2" t="str">
        <v>Each line = events per year × cost per event × expected reduction. Reduction % and cost are the CLIENT's assumptions (yellow). Nothing here appears on the landing page.</v>
      </c>
    </row>
    <row r="4">
      <c r="A4" t="str">
        <v>Tier</v>
      </c>
      <c r="B4" t="str">
        <v>Avoided event / uplift</v>
      </c>
      <c r="C4" t="str">
        <v>Events per year (today)</v>
      </c>
      <c r="D4" t="str">
        <v>Cost per event ($)</v>
      </c>
      <c r="E4" t="str">
        <v>Expected reduction</v>
      </c>
      <c r="F4" t="str">
        <v>Value / yr ($)</v>
      </c>
      <c r="H4" t="str">
        <v>Mechanism in ARIP / basis for cost</v>
      </c>
    </row>
    <row r="5">
      <c r="A5">
        <v>3</v>
      </c>
      <c r="B5" t="str">
        <v>Unplanned plant downtime from missed pre-start / maintenance defects</v>
      </c>
      <c r="D5">
        <v>8500</v>
      </c>
      <c r="E5">
        <v>0.3</v>
      </c>
      <c r="H5" t="str">
        <v>3% of pre-starts find a defect; ~10% of unactioned defects become breakdowns. Cost ≈ 4 haul-truck hours at client production value. Mechanism: defect → out-of-service interlock → auto corrective action → overdue alert.</v>
      </c>
    </row>
    <row r="6">
      <c r="A6">
        <v>3</v>
      </c>
      <c r="B6" t="str">
        <v>Shift-start delays waiting on paper declarations / permits</v>
      </c>
      <c r="D6">
        <v>900</v>
      </c>
      <c r="E6">
        <v>0.3</v>
      </c>
      <c r="H6" t="str">
        <v>~5 minutes lost per shift start across a 60-person crew ≈ $900 in crew time; cost is client-set. Mechanism: Mining Daily run sheet, digital PTW with work-party sign-on.</v>
      </c>
    </row>
    <row r="7">
      <c r="A7">
        <v>3</v>
      </c>
      <c r="B7" t="str">
        <v>Stand-downs for expired licence / competency found on shift</v>
      </c>
      <c r="D7">
        <v>2400</v>
      </c>
      <c r="E7">
        <v>0.7</v>
      </c>
      <c r="H7" t="str">
        <v>~1% of tracked licences lapse unnoticed per year; each costs a worker-shift plus reshuffle. Mechanism: 14-day expiry alerts, hard stop before sign-on.</v>
      </c>
    </row>
    <row r="8">
      <c r="A8">
        <v>3</v>
      </c>
      <c r="B8" t="str">
        <v>Statutory position gaps (unfilled or ineligible appointment)</v>
      </c>
      <c r="D8">
        <v>25000</v>
      </c>
      <c r="E8">
        <v>0.6</v>
      </c>
      <c r="H8" t="str">
        <v>15% of positions have a currency gap in a year; cost = regulator interaction, acting arrangements. Mechanism: eligibility engine flags before the gap opens.</v>
      </c>
    </row>
    <row r="9">
      <c r="A9">
        <v>3</v>
      </c>
      <c r="B9" t="str">
        <v>Late or incomplete regulator notifications</v>
      </c>
      <c r="D9">
        <v>15000</v>
      </c>
      <c r="E9">
        <v>0.8</v>
      </c>
      <c r="H9" t="str">
        <v>25% of notifiables risk a late/incomplete notice under manual lookup; cost = penalty exposure + legal time (client sets). Mechanism: notifiable engine with countdown and configured contact.</v>
      </c>
    </row>
    <row r="10">
      <c r="A10">
        <v>3</v>
      </c>
      <c r="B10" t="str">
        <v>Repeat incidents from unclosed corrective actions</v>
      </c>
      <c r="D10">
        <v>12000</v>
      </c>
      <c r="E10">
        <v>0.3</v>
      </c>
      <c r="H10" t="str">
        <v>5% of incidents recur within 12 months when actions lapse (client validates). Mechanism: overdue-action alerts, source links, verification.</v>
      </c>
    </row>
    <row r="11">
      <c r="A11">
        <v>3</v>
      </c>
      <c r="B11" t="str">
        <v>Audit non-conformances requiring rework</v>
      </c>
      <c r="D11">
        <v>4000</v>
      </c>
      <c r="E11">
        <v>0.5</v>
      </c>
      <c r="H11" t="str">
        <v>3 findings per audit on evidence gaps; cost = rework days. Mechanism: SHIELD export, complete change history.</v>
      </c>
    </row>
    <row r="12">
      <c r="A12">
        <v>3</v>
      </c>
      <c r="B12" t="str">
        <v>Workers comp premium impact of better claims performance</v>
      </c>
      <c r="D12">
        <v>7000</v>
      </c>
      <c r="E12">
        <v>0.1</v>
      </c>
      <c r="H12" t="str">
        <v>Per case: earlier RTW lowers experience-rated premium over time (icare / WorkCover schemes). Client sets from premium statement.</v>
      </c>
    </row>
    <row r="13">
      <c r="A13">
        <v>3</v>
      </c>
      <c r="B13" t="str">
        <v>Turnover attributable to safety culture / psychosocial risk</v>
      </c>
      <c r="D13">
        <v>28000</v>
      </c>
      <c r="E13">
        <v>0.2</v>
      </c>
      <c r="H13" t="str">
        <v>2% of headcount leave for culture/safety reasons; replacement ≈ $28k. Mechanism: pulse checks, Respect &amp; Safety, consultation record.</v>
      </c>
    </row>
    <row r="14">
      <c r="A14">
        <v>3</v>
      </c>
      <c r="B14" t="str">
        <v>Journey / lone-worker searches and delays</v>
      </c>
      <c r="D14">
        <v>3500</v>
      </c>
      <c r="E14">
        <v>0.6</v>
      </c>
      <c r="H14" t="str">
        <v>2% of journeys trigger a search or extended wait; cost = supervisor + vehicle time. Mechanism: safe-arrival, scheduled check-ins, GPS escalation.</v>
      </c>
    </row>
    <row r="15">
      <c r="A15">
        <v>4</v>
      </c>
      <c r="B15" t="str">
        <v>Plant availability uplift from defect visibility</v>
      </c>
      <c r="D15">
        <v>0</v>
      </c>
      <c r="E15">
        <v>0</v>
      </c>
      <c r="H15" t="str">
        <v>Demo only. Client provides fleet availability % and value of a 0.1% uplift; default 0 until agreed.</v>
      </c>
    </row>
    <row r="16">
      <c r="A16">
        <v>4</v>
      </c>
      <c r="B16" t="str">
        <v>Permit turnaround → productive hours regained</v>
      </c>
      <c r="D16">
        <v>0</v>
      </c>
      <c r="E16">
        <v>0</v>
      </c>
      <c r="H16" t="str">
        <v>Demo only. Client provides average wait per permit and crew cost; default 0.</v>
      </c>
    </row>
    <row r="17">
      <c r="A17">
        <v>4</v>
      </c>
      <c r="B17" t="str">
        <v>Faster contractor mobilisation</v>
      </c>
      <c r="D17">
        <v>0</v>
      </c>
      <c r="E17">
        <v>0</v>
      </c>
      <c r="H17" t="str">
        <v>Demo only. Days saved per mobilisation × contractor day rate; default 0.</v>
      </c>
    </row>
    <row r="19">
      <c r="B19" t="str">
        <v>Tier 3 total (avoided events)</v>
      </c>
    </row>
    <row r="20">
      <c r="B20" t="str">
        <v>Tier 4 total (production, demo only)</v>
      </c>
    </row>
  </sheetData>
  <pageMargins left="0.75" right="0.75" top="1" bottom="1" header="0.511811023622047" footer="0.511811023622047"/>
  <ignoredErrors>
    <ignoredError numberStoredAsText="1" sqref="A1:H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K47"/>
  <sheetViews>
    <sheetView workbookViewId="0" rightToLeft="0"/>
  </sheetViews>
  <sheetData>
    <row r="1">
      <c r="A1" t="str">
        <v>Per-feature time model — every feature has a before/after time</v>
      </c>
    </row>
    <row r="2">
      <c r="A2" t="str">
        <v>Blue = editable benchmark (minutes). Frequency pulls from Inputs. Hours saved = events × (before − after) ÷ 60. $ = hours × role rate.</v>
      </c>
    </row>
    <row r="4">
      <c r="A4" t="str">
        <v>Module</v>
      </c>
      <c r="B4" t="str">
        <v>Feature</v>
      </c>
      <c r="C4" t="str">
        <v>Task measured</v>
      </c>
      <c r="D4" t="str">
        <v>Events per year (formula)</v>
      </c>
      <c r="E4" t="str">
        <v>Before (min)</v>
      </c>
      <c r="F4" t="str">
        <v>After (min)</v>
      </c>
      <c r="G4" t="str">
        <v>Role</v>
      </c>
      <c r="H4" t="str">
        <v>Rate ($/h)</v>
      </c>
      <c r="I4" t="str">
        <v>Hours saved / yr</v>
      </c>
      <c r="J4" t="str">
        <v>$ saved / yr</v>
      </c>
      <c r="K4" t="str">
        <v>Basis for before/after</v>
      </c>
    </row>
    <row r="5">
      <c r="A5" t="str">
        <v>WHS</v>
      </c>
      <c r="B5" t="str">
        <v>Hazard reporting (mobile, voice, photo)</v>
      </c>
      <c r="C5" t="str">
        <v>Raise a hazard incl. photos and filing</v>
      </c>
      <c r="D5">
        <v>420</v>
      </c>
      <c r="E5">
        <v>25</v>
      </c>
      <c r="F5">
        <v>4</v>
      </c>
      <c r="G5" t="str">
        <v>Worker</v>
      </c>
      <c r="H5">
        <v>75</v>
      </c>
      <c r="I5">
        <v>147</v>
      </c>
      <c r="J5">
        <v>11025</v>
      </c>
      <c r="K5" t="str">
        <v>Paper/verbal report re-keyed by admin vs captured once on phone with voice + photo</v>
      </c>
    </row>
    <row r="6">
      <c r="A6" t="str">
        <v>WHS</v>
      </c>
      <c r="B6" t="str">
        <v>Hazard triage &amp; control assignment</v>
      </c>
      <c r="C6" t="str">
        <v>Assess, assign control, notify owner</v>
      </c>
      <c r="D6">
        <v>420</v>
      </c>
      <c r="E6">
        <v>20</v>
      </c>
      <c r="F6">
        <v>6</v>
      </c>
      <c r="G6" t="str">
        <v>Supervisor</v>
      </c>
      <c r="H6">
        <v>110</v>
      </c>
      <c r="I6">
        <v>98</v>
      </c>
      <c r="J6">
        <v>10780</v>
      </c>
      <c r="K6" t="str">
        <v>Spreadsheet + email chase vs assign in record with automatic notification</v>
      </c>
    </row>
    <row r="7">
      <c r="A7" t="str">
        <v>WHS</v>
      </c>
      <c r="B7" t="str">
        <v>Incident reporting</v>
      </c>
      <c r="C7" t="str">
        <v>Capture, classify, file incident</v>
      </c>
      <c r="D7">
        <v>60</v>
      </c>
      <c r="E7">
        <v>60</v>
      </c>
      <c r="F7">
        <v>15</v>
      </c>
      <c r="G7" t="str">
        <v>Supervisor</v>
      </c>
      <c r="H7">
        <v>110</v>
      </c>
      <c r="I7">
        <v>45</v>
      </c>
      <c r="J7">
        <v>4950</v>
      </c>
      <c r="K7" t="str">
        <v>Paper form + transcription vs structured capture with option sets</v>
      </c>
    </row>
    <row r="8">
      <c r="A8" t="str">
        <v>WHS</v>
      </c>
      <c r="B8" t="str">
        <v>Notifiable incident engine</v>
      </c>
      <c r="C8" t="str">
        <v>Determine regulator, contact, deadline; prepare notification</v>
      </c>
      <c r="D8">
        <v>4</v>
      </c>
      <c r="E8">
        <v>240</v>
      </c>
      <c r="F8">
        <v>30</v>
      </c>
      <c r="G8" t="str">
        <v>Manager</v>
      </c>
      <c r="H8">
        <v>160</v>
      </c>
      <c r="I8">
        <v>14</v>
      </c>
      <c r="J8">
        <v>2240</v>
      </c>
      <c r="K8" t="str">
        <v>Manual lookup of legislation + drafting vs configured rule shown on record with countdown</v>
      </c>
    </row>
    <row r="9">
      <c r="A9" t="str">
        <v>WHS</v>
      </c>
      <c r="B9" t="str">
        <v>Corrective action tracking</v>
      </c>
      <c r="C9" t="str">
        <v>Log, chase, verify, close an action</v>
      </c>
      <c r="D9">
        <v>490</v>
      </c>
      <c r="E9">
        <v>35</v>
      </c>
      <c r="F9">
        <v>10</v>
      </c>
      <c r="G9" t="str">
        <v>WHS admin</v>
      </c>
      <c r="H9">
        <v>85</v>
      </c>
      <c r="I9">
        <v>204.166666666667</v>
      </c>
      <c r="J9">
        <v>17354.1666666667</v>
      </c>
      <c r="K9" t="str">
        <v>Spreadsheet chasing by email vs automatic overdue flags and source link</v>
      </c>
    </row>
    <row r="10">
      <c r="A10" t="str">
        <v>WHS</v>
      </c>
      <c r="B10" t="str">
        <v>Risk assessment</v>
      </c>
      <c r="C10" t="str">
        <v>Complete and file a risk assessment</v>
      </c>
      <c r="D10">
        <v>81</v>
      </c>
      <c r="E10">
        <v>120</v>
      </c>
      <c r="F10">
        <v>60</v>
      </c>
      <c r="G10" t="str">
        <v>Supervisor</v>
      </c>
      <c r="H10">
        <v>110</v>
      </c>
      <c r="I10">
        <v>81</v>
      </c>
      <c r="J10">
        <v>8910</v>
      </c>
      <c r="K10" t="str">
        <v>Word template vs structured matrix with linked controls</v>
      </c>
    </row>
    <row r="11">
      <c r="A11" t="str">
        <v>WHS</v>
      </c>
      <c r="B11" t="str">
        <v>Consultation / toolbox record</v>
      </c>
      <c r="C11" t="str">
        <v>Record meeting, attendees, outcomes, actions</v>
      </c>
      <c r="D11">
        <v>301</v>
      </c>
      <c r="E11">
        <v>30</v>
      </c>
      <c r="F11">
        <v>10</v>
      </c>
      <c r="G11" t="str">
        <v>Supervisor</v>
      </c>
      <c r="H11">
        <v>110</v>
      </c>
      <c r="I11">
        <v>100.333333333333</v>
      </c>
      <c r="J11">
        <v>11036.6666666667</v>
      </c>
      <c r="K11" t="str">
        <v>Paper sign-on sheet scanned vs digital attendance + actions raised in place</v>
      </c>
    </row>
    <row r="12">
      <c r="A12" t="str">
        <v>WHS</v>
      </c>
      <c r="B12" t="str">
        <v>Audit evidence preparation</v>
      </c>
      <c r="C12" t="str">
        <v>Assemble evidence pack for one audit</v>
      </c>
      <c r="D12">
        <v>6</v>
      </c>
      <c r="E12">
        <v>2400</v>
      </c>
      <c r="F12">
        <v>480</v>
      </c>
      <c r="G12" t="str">
        <v>WHS admin</v>
      </c>
      <c r="H12">
        <v>85</v>
      </c>
      <c r="I12">
        <v>192</v>
      </c>
      <c r="J12">
        <v>16320</v>
      </c>
      <c r="K12" t="str">
        <v>5 days gathering documents vs SHIELD export by record/period — conservative 4× reduction</v>
      </c>
    </row>
    <row r="13">
      <c r="A13" t="str">
        <v>Mining</v>
      </c>
      <c r="B13" t="str">
        <v>Fitness-for-work declarations</v>
      </c>
      <c r="C13" t="str">
        <v>Fatigue / D&amp;A declaration per worker per shift</v>
      </c>
      <c r="D13">
        <v>87150</v>
      </c>
      <c r="E13">
        <v>3</v>
      </c>
      <c r="F13">
        <v>1</v>
      </c>
      <c r="G13" t="str">
        <v>Worker</v>
      </c>
      <c r="H13">
        <v>75</v>
      </c>
      <c r="I13">
        <v>2905</v>
      </c>
      <c r="J13">
        <v>217875</v>
      </c>
      <c r="K13" t="str">
        <v>Paper declaration collected and filed vs tap-to-declare with rule check</v>
      </c>
    </row>
    <row r="14">
      <c r="A14" t="str">
        <v>Mining</v>
      </c>
      <c r="B14" t="str">
        <v>Take 5 / JSA</v>
      </c>
      <c r="C14" t="str">
        <v>Complete and file a Take 5</v>
      </c>
      <c r="D14">
        <v>41650</v>
      </c>
      <c r="E14">
        <v>8</v>
      </c>
      <c r="F14">
        <v>4</v>
      </c>
      <c r="G14" t="str">
        <v>Worker</v>
      </c>
      <c r="H14">
        <v>75</v>
      </c>
      <c r="I14">
        <v>2776.66666666667</v>
      </c>
      <c r="J14">
        <v>208250</v>
      </c>
      <c r="K14" t="str">
        <v>Paper card collected end of shift vs mobile with photos</v>
      </c>
    </row>
    <row r="15">
      <c r="A15" t="str">
        <v>Mining</v>
      </c>
      <c r="B15" t="str">
        <v>Shift run sheet (Mining Daily)</v>
      </c>
      <c r="C15" t="str">
        <v>Supervisor confirms all start-of-shift declarations done</v>
      </c>
      <c r="D15">
        <v>1400</v>
      </c>
      <c r="E15">
        <v>30</v>
      </c>
      <c r="F15">
        <v>8</v>
      </c>
      <c r="G15" t="str">
        <v>Supervisor</v>
      </c>
      <c r="H15">
        <v>110</v>
      </c>
      <c r="I15">
        <v>513.333333333333</v>
      </c>
      <c r="J15">
        <v>56466.6666666667</v>
      </c>
      <c r="K15" t="str">
        <v>Walking the crib room checking paper vs one screen of outstanding items</v>
      </c>
    </row>
    <row r="16">
      <c r="A16" t="str">
        <v>Mining</v>
      </c>
      <c r="B16" t="str">
        <v>Statutory position eligibility</v>
      </c>
      <c r="C16" t="str">
        <v>Verify certificates/currency for statutory appointments</v>
      </c>
      <c r="D16">
        <v>168</v>
      </c>
      <c r="E16">
        <v>45</v>
      </c>
      <c r="F16">
        <v>5</v>
      </c>
      <c r="G16" t="str">
        <v>Manager</v>
      </c>
      <c r="H16">
        <v>160</v>
      </c>
      <c r="I16">
        <v>112</v>
      </c>
      <c r="J16">
        <v>17920</v>
      </c>
      <c r="K16" t="str">
        <v>Monthly manual check per position vs automatic flag against configured rules</v>
      </c>
    </row>
    <row r="17">
      <c r="A17" t="str">
        <v>Mining</v>
      </c>
      <c r="B17" t="str">
        <v>Critical control verification</v>
      </c>
      <c r="C17" t="str">
        <v>Record verification, update bowtie health</v>
      </c>
      <c r="D17">
        <v>624</v>
      </c>
      <c r="E17">
        <v>40</v>
      </c>
      <c r="F17">
        <v>15</v>
      </c>
      <c r="G17" t="str">
        <v>Supervisor</v>
      </c>
      <c r="H17">
        <v>110</v>
      </c>
      <c r="I17">
        <v>260</v>
      </c>
      <c r="J17">
        <v>28600</v>
      </c>
      <c r="K17" t="str">
        <v>Weekly verifications of ~6 controls per site; paper checklist vs mobile with linked bowtie</v>
      </c>
    </row>
    <row r="18">
      <c r="A18" t="str">
        <v>Mining</v>
      </c>
      <c r="B18" t="str">
        <v>Shift handover</v>
      </c>
      <c r="C18" t="str">
        <v>Compile and hand over shift status</v>
      </c>
      <c r="D18">
        <v>1400</v>
      </c>
      <c r="E18">
        <v>25</v>
      </c>
      <c r="F18">
        <v>10</v>
      </c>
      <c r="G18" t="str">
        <v>Supervisor</v>
      </c>
      <c r="H18">
        <v>110</v>
      </c>
      <c r="I18">
        <v>350</v>
      </c>
      <c r="J18">
        <v>38500</v>
      </c>
      <c r="K18" t="str">
        <v>Handwritten handover vs generated summary of declarations, exceptions, open actions</v>
      </c>
    </row>
    <row r="19">
      <c r="A19" t="str">
        <v>Plant</v>
      </c>
      <c r="B19" t="str">
        <v>Plant pre-start checklists</v>
      </c>
      <c r="C19" t="str">
        <v>Pre-start inspection per machine per shift</v>
      </c>
      <c r="D19">
        <v>21000</v>
      </c>
      <c r="E19">
        <v>12</v>
      </c>
      <c r="F19">
        <v>6</v>
      </c>
      <c r="G19" t="str">
        <v>Worker</v>
      </c>
      <c r="H19">
        <v>75</v>
      </c>
      <c r="I19">
        <v>2100</v>
      </c>
      <c r="J19">
        <v>157500</v>
      </c>
      <c r="K19" t="str">
        <v>Paper book in cab, collected weekly vs mobile checklist with out-of-service interlock</v>
      </c>
    </row>
    <row r="20">
      <c r="A20" t="str">
        <v>Plant</v>
      </c>
      <c r="B20" t="str">
        <v>Out-of-service / defect follow-up</v>
      </c>
      <c r="C20" t="str">
        <v>Raise defect, notify maintenance, track</v>
      </c>
      <c r="D20">
        <v>630</v>
      </c>
      <c r="E20">
        <v>30</v>
      </c>
      <c r="F20">
        <v>8</v>
      </c>
      <c r="G20" t="str">
        <v>Supervisor</v>
      </c>
      <c r="H20">
        <v>110</v>
      </c>
      <c r="I20">
        <v>231</v>
      </c>
      <c r="J20">
        <v>25410</v>
      </c>
      <c r="K20" t="str">
        <v>~3% of pre-starts raise a defect; radio + paper vs auto-raised corrective action</v>
      </c>
    </row>
    <row r="21">
      <c r="A21" t="str">
        <v>Permits</v>
      </c>
      <c r="B21" t="str">
        <v>Permit to Work issue</v>
      </c>
      <c r="C21" t="str">
        <v>Raise, approve, brief work party</v>
      </c>
      <c r="D21">
        <v>910</v>
      </c>
      <c r="E21">
        <v>45</v>
      </c>
      <c r="F21">
        <v>20</v>
      </c>
      <c r="G21" t="str">
        <v>Supervisor</v>
      </c>
      <c r="H21">
        <v>110</v>
      </c>
      <c r="I21">
        <v>379.166666666667</v>
      </c>
      <c r="J21">
        <v>41708.3333333333</v>
      </c>
      <c r="K21" t="str">
        <v>Paper permit + copies vs digital with work-party sign-on</v>
      </c>
    </row>
    <row r="22">
      <c r="A22" t="str">
        <v>Permits</v>
      </c>
      <c r="B22" t="str">
        <v>Permit close-out</v>
      </c>
      <c r="C22" t="str">
        <v>Confirm sign-off, close, file</v>
      </c>
      <c r="D22">
        <v>910</v>
      </c>
      <c r="E22">
        <v>20</v>
      </c>
      <c r="F22">
        <v>5</v>
      </c>
      <c r="G22" t="str">
        <v>Supervisor</v>
      </c>
      <c r="H22">
        <v>110</v>
      </c>
      <c r="I22">
        <v>227.5</v>
      </c>
      <c r="J22">
        <v>25025</v>
      </c>
      <c r="K22" t="str">
        <v>Chasing signatures vs close blocked until party signed off</v>
      </c>
    </row>
    <row r="23">
      <c r="A23" t="str">
        <v>Workforce</v>
      </c>
      <c r="B23" t="str">
        <v>New starter onboarding</v>
      </c>
      <c r="C23" t="str">
        <v>Collect documents, licences, inductions, set up</v>
      </c>
      <c r="D23">
        <v>60</v>
      </c>
      <c r="E23">
        <v>240</v>
      </c>
      <c r="F23">
        <v>90</v>
      </c>
      <c r="G23" t="str">
        <v>WHS admin</v>
      </c>
      <c r="H23">
        <v>85</v>
      </c>
      <c r="I23">
        <v>150</v>
      </c>
      <c r="J23">
        <v>12750</v>
      </c>
      <c r="K23" t="str">
        <v>Manual document collection and data entry vs self-service onboarding with licence capture</v>
      </c>
    </row>
    <row r="24">
      <c r="A24" t="str">
        <v>Workforce</v>
      </c>
      <c r="B24" t="str">
        <v>Contractor induction &amp; records</v>
      </c>
      <c r="C24" t="str">
        <v>Induct, verify licences/insurances, file</v>
      </c>
      <c r="D24">
        <v>48</v>
      </c>
      <c r="E24">
        <v>90</v>
      </c>
      <c r="F24">
        <v>30</v>
      </c>
      <c r="G24" t="str">
        <v>WHS admin</v>
      </c>
      <c r="H24">
        <v>85</v>
      </c>
      <c r="I24">
        <v>48</v>
      </c>
      <c r="J24">
        <v>4080</v>
      </c>
      <c r="K24" t="str">
        <v>Email back-and-forth vs contractor portal with expiry tracking</v>
      </c>
    </row>
    <row r="25">
      <c r="A25" t="str">
        <v>Workforce</v>
      </c>
      <c r="B25" t="str">
        <v>Licence &amp; competency currency</v>
      </c>
      <c r="C25" t="str">
        <v>Check expiries and chase renewals</v>
      </c>
      <c r="D25">
        <v>2800</v>
      </c>
      <c r="E25">
        <v>5</v>
      </c>
      <c r="F25">
        <v>0.5</v>
      </c>
      <c r="G25" t="str">
        <v>WHS admin</v>
      </c>
      <c r="H25">
        <v>85</v>
      </c>
      <c r="I25">
        <v>210</v>
      </c>
      <c r="J25">
        <v>17850</v>
      </c>
      <c r="K25" t="str">
        <v>Twice-yearly manual review of a register vs automatic 14-day expiry flags</v>
      </c>
    </row>
    <row r="26">
      <c r="A26" t="str">
        <v>Workforce</v>
      </c>
      <c r="B26" t="str">
        <v>Training records</v>
      </c>
      <c r="C26" t="str">
        <v>Record completed training, VOC, competency</v>
      </c>
      <c r="D26">
        <v>1050</v>
      </c>
      <c r="E26">
        <v>12</v>
      </c>
      <c r="F26">
        <v>4</v>
      </c>
      <c r="G26" t="str">
        <v>WHS admin</v>
      </c>
      <c r="H26">
        <v>85</v>
      </c>
      <c r="I26">
        <v>140</v>
      </c>
      <c r="J26">
        <v>11900</v>
      </c>
      <c r="K26" t="str">
        <v>3 training events per worker per year; certificate filing vs record with evidence</v>
      </c>
    </row>
    <row r="27">
      <c r="A27" t="str">
        <v>Workforce</v>
      </c>
      <c r="B27" t="str">
        <v>Roster &amp; workforce requests</v>
      </c>
      <c r="C27" t="str">
        <v>Handle a leave/roster/change request</v>
      </c>
      <c r="D27">
        <v>1400</v>
      </c>
      <c r="E27">
        <v>15</v>
      </c>
      <c r="F27">
        <v>5</v>
      </c>
      <c r="G27" t="str">
        <v>Supervisor</v>
      </c>
      <c r="H27">
        <v>110</v>
      </c>
      <c r="I27">
        <v>233.333333333333</v>
      </c>
      <c r="J27">
        <v>25666.6666666667</v>
      </c>
      <c r="K27" t="str">
        <v>Email/verbal requests vs self-service request with status</v>
      </c>
    </row>
    <row r="28">
      <c r="A28" t="str">
        <v>Journey</v>
      </c>
      <c r="B28" t="str">
        <v>Journey management plan</v>
      </c>
      <c r="C28" t="str">
        <v>Create plan, brief, track, close a journey</v>
      </c>
      <c r="D28">
        <v>595</v>
      </c>
      <c r="E28">
        <v>25</v>
      </c>
      <c r="F28">
        <v>8</v>
      </c>
      <c r="G28" t="str">
        <v>Supervisor</v>
      </c>
      <c r="H28">
        <v>110</v>
      </c>
      <c r="I28">
        <v>168.583333333333</v>
      </c>
      <c r="J28">
        <v>18544.1666666667</v>
      </c>
      <c r="K28" t="str">
        <v>Phone call log + whiteboard vs digital plan with safe-arrival confirmation</v>
      </c>
    </row>
    <row r="29">
      <c r="A29" t="str">
        <v>Journey</v>
      </c>
      <c r="B29" t="str">
        <v>Lone-worker check-ins</v>
      </c>
      <c r="C29" t="str">
        <v>Scheduled check-in calls per journey</v>
      </c>
      <c r="D29">
        <v>1785</v>
      </c>
      <c r="E29">
        <v>5</v>
      </c>
      <c r="F29">
        <v>0.5</v>
      </c>
      <c r="G29" t="str">
        <v>Supervisor</v>
      </c>
      <c r="H29">
        <v>110</v>
      </c>
      <c r="I29">
        <v>133.875</v>
      </c>
      <c r="J29">
        <v>14726.25</v>
      </c>
      <c r="K29" t="str">
        <v>3 check-in calls per journey vs automatic app check-in with missed-check-in escalation</v>
      </c>
    </row>
    <row r="30">
      <c r="A30" t="str">
        <v>Journey</v>
      </c>
      <c r="B30" t="str">
        <v>Missed check-in / SOS response</v>
      </c>
      <c r="C30" t="str">
        <v>Establish last location and escalate</v>
      </c>
      <c r="D30">
        <v>11.9</v>
      </c>
      <c r="E30">
        <v>90</v>
      </c>
      <c r="F30">
        <v>15</v>
      </c>
      <c r="G30" t="str">
        <v>Manager</v>
      </c>
      <c r="H30">
        <v>160</v>
      </c>
      <c r="I30">
        <v>14.875</v>
      </c>
      <c r="J30">
        <v>2380</v>
      </c>
      <c r="K30" t="str">
        <v>2% of journeys trigger a search vs GPS + escalation chain — time only; safety value not costed</v>
      </c>
    </row>
    <row r="31">
      <c r="A31" t="str">
        <v>Alerts</v>
      </c>
      <c r="B31" t="str">
        <v>Site muster / emergency notification</v>
      </c>
      <c r="C31" t="str">
        <v>Notify all on-site personnel, confirm headcount</v>
      </c>
      <c r="D31">
        <v>12</v>
      </c>
      <c r="E31">
        <v>120</v>
      </c>
      <c r="F31">
        <v>30</v>
      </c>
      <c r="G31" t="str">
        <v>Manager</v>
      </c>
      <c r="H31">
        <v>160</v>
      </c>
      <c r="I31">
        <v>18</v>
      </c>
      <c r="J31">
        <v>2880</v>
      </c>
      <c r="K31" t="str">
        <v>Radio + runners + paper headcount vs SMS/email to everyone signed on, live muster board</v>
      </c>
    </row>
    <row r="32">
      <c r="A32" t="str">
        <v>Alerts</v>
      </c>
      <c r="B32" t="str">
        <v>Licence / action / verification reminders</v>
      </c>
      <c r="C32" t="str">
        <v>Manual chasing replaced by automated alerts</v>
      </c>
      <c r="D32">
        <v>910</v>
      </c>
      <c r="E32">
        <v>6</v>
      </c>
      <c r="F32">
        <v>0</v>
      </c>
      <c r="G32" t="str">
        <v>WHS admin</v>
      </c>
      <c r="H32">
        <v>85</v>
      </c>
      <c r="I32">
        <v>91</v>
      </c>
      <c r="J32">
        <v>7735</v>
      </c>
      <c r="K32" t="str">
        <v>Each overdue item chased manually vs alert rule fires</v>
      </c>
    </row>
    <row r="33">
      <c r="A33" t="str">
        <v>Contractors</v>
      </c>
      <c r="B33" t="str">
        <v>Contractor / visitor site sign-in</v>
      </c>
      <c r="C33" t="str">
        <v>Sign in, check induction, log</v>
      </c>
      <c r="D33">
        <v>384</v>
      </c>
      <c r="E33">
        <v>6</v>
      </c>
      <c r="F33">
        <v>1</v>
      </c>
      <c r="G33" t="str">
        <v>Worker</v>
      </c>
      <c r="H33">
        <v>75</v>
      </c>
      <c r="I33">
        <v>32</v>
      </c>
      <c r="J33">
        <v>2400</v>
      </c>
      <c r="K33" t="str">
        <v>Visitor book + manual induction check vs QR check-in with induction hard stop (8 visits/contractor/yr)</v>
      </c>
    </row>
    <row r="34">
      <c r="A34" t="str">
        <v>RTW</v>
      </c>
      <c r="B34" t="str">
        <v>Return to Work case management</v>
      </c>
      <c r="C34" t="str">
        <v>Case notes, medical certs, contact log, plan updates</v>
      </c>
      <c r="D34">
        <v>144</v>
      </c>
      <c r="E34">
        <v>90</v>
      </c>
      <c r="F34">
        <v>45</v>
      </c>
      <c r="G34" t="str">
        <v>WHS admin</v>
      </c>
      <c r="H34">
        <v>85</v>
      </c>
      <c r="I34">
        <v>108</v>
      </c>
      <c r="J34">
        <v>9180</v>
      </c>
      <c r="K34" t="str">
        <v>12 touchpoints per case; email/paper vs structured case with redaction</v>
      </c>
    </row>
    <row r="35">
      <c r="A35" t="str">
        <v>RTW</v>
      </c>
      <c r="B35" t="str">
        <v>Earlier return to work</v>
      </c>
      <c r="C35" t="str">
        <v>Days lost avoided per case through structured RTW</v>
      </c>
      <c r="D35">
        <v>11520</v>
      </c>
      <c r="E35">
        <v>1</v>
      </c>
      <c r="F35">
        <v>0</v>
      </c>
      <c r="G35" t="str">
        <v>Worker</v>
      </c>
      <c r="H35">
        <v>75</v>
      </c>
      <c r="I35">
        <v>192</v>
      </c>
      <c r="J35">
        <v>14400</v>
      </c>
      <c r="K35" t="str">
        <v>2 days earlier RTW per case (conservative) — labour value only; premium effect excluded</v>
      </c>
    </row>
    <row r="36">
      <c r="A36" t="str">
        <v>Wellbeing</v>
      </c>
      <c r="B36" t="str">
        <v>Psychosocial pulse &amp; pathway</v>
      </c>
      <c r="C36" t="str">
        <v>Run pulse, aggregate, action threshold</v>
      </c>
      <c r="D36">
        <v>24</v>
      </c>
      <c r="E36">
        <v>240</v>
      </c>
      <c r="F36">
        <v>60</v>
      </c>
      <c r="G36" t="str">
        <v>WHS admin</v>
      </c>
      <c r="H36">
        <v>85</v>
      </c>
      <c r="I36">
        <v>72</v>
      </c>
      <c r="J36">
        <v>6120</v>
      </c>
      <c r="K36" t="str">
        <v>Monthly survey via forms + spreadsheet vs in-app pulse with threshold alert and pathway</v>
      </c>
    </row>
    <row r="37">
      <c r="A37" t="str">
        <v>Wellbeing</v>
      </c>
      <c r="B37" t="str">
        <v>Respect &amp; Safety reporting</v>
      </c>
      <c r="C37" t="str">
        <v>Receive, record, action a report confidentially</v>
      </c>
      <c r="D37">
        <v>17.5</v>
      </c>
      <c r="E37">
        <v>120</v>
      </c>
      <c r="F37">
        <v>45</v>
      </c>
      <c r="G37" t="str">
        <v>Manager</v>
      </c>
      <c r="H37">
        <v>160</v>
      </c>
      <c r="I37">
        <v>21.875</v>
      </c>
      <c r="J37">
        <v>3500</v>
      </c>
      <c r="K37" t="str">
        <v>5% of workers per year raise a report; ad hoc handling vs confidential register with status</v>
      </c>
    </row>
    <row r="38">
      <c r="A38" t="str">
        <v>Transport</v>
      </c>
      <c r="B38" t="str">
        <v>HVNL work &amp; rest / work diaries</v>
      </c>
      <c r="C38" t="str">
        <v>Check diaries, record breaches, pre-departure</v>
      </c>
      <c r="D38">
        <v>6300</v>
      </c>
      <c r="E38">
        <v>10</v>
      </c>
      <c r="F38">
        <v>3</v>
      </c>
      <c r="G38" t="str">
        <v>Supervisor</v>
      </c>
      <c r="H38">
        <v>110</v>
      </c>
      <c r="I38">
        <v>735</v>
      </c>
      <c r="J38">
        <v>80850</v>
      </c>
      <c r="K38" t="str">
        <v>Paper diary review vs digital work/rest with breach flags (drivers work ~60% of days)</v>
      </c>
    </row>
    <row r="39">
      <c r="A39" t="str">
        <v>Sustainability</v>
      </c>
      <c r="B39" t="str">
        <v>ESG / emissions reporting</v>
      </c>
      <c r="C39" t="str">
        <v>Collect data, calculate, compile report</v>
      </c>
      <c r="D39">
        <v>4</v>
      </c>
      <c r="E39">
        <v>1200</v>
      </c>
      <c r="F39">
        <v>300</v>
      </c>
      <c r="G39" t="str">
        <v>Manager</v>
      </c>
      <c r="H39">
        <v>160</v>
      </c>
      <c r="I39">
        <v>60</v>
      </c>
      <c r="J39">
        <v>9600</v>
      </c>
      <c r="K39" t="str">
        <v>Spreadsheet + invoices vs Xero-linked CO₂e engine</v>
      </c>
    </row>
    <row r="40">
      <c r="A40" t="str">
        <v>Reporting</v>
      </c>
      <c r="B40" t="str">
        <v>Management / board / regulator reports</v>
      </c>
      <c r="C40" t="str">
        <v>Compile figures and narrative</v>
      </c>
      <c r="D40">
        <v>72</v>
      </c>
      <c r="E40">
        <v>180</v>
      </c>
      <c r="F40">
        <v>45</v>
      </c>
      <c r="G40" t="str">
        <v>Manager</v>
      </c>
      <c r="H40">
        <v>160</v>
      </c>
      <c r="I40">
        <v>162</v>
      </c>
      <c r="J40">
        <v>25920</v>
      </c>
      <c r="K40" t="str">
        <v>Manual compilation from multiple systems vs Reports engine</v>
      </c>
    </row>
    <row r="41">
      <c r="A41" t="str">
        <v>SHIELD</v>
      </c>
      <c r="B41" t="str">
        <v>Evidence retrieval on request</v>
      </c>
      <c r="C41" t="str">
        <v>Produce the history of a record for a regulator, insurer or lawyer</v>
      </c>
      <c r="D41">
        <v>24</v>
      </c>
      <c r="E41">
        <v>240</v>
      </c>
      <c r="F41">
        <v>20</v>
      </c>
      <c r="G41" t="str">
        <v>Manager</v>
      </c>
      <c r="H41">
        <v>160</v>
      </c>
      <c r="I41">
        <v>88</v>
      </c>
      <c r="J41">
        <v>14080</v>
      </c>
      <c r="K41" t="str">
        <v>Search emails/folders vs hash-chained history export — 4 requests per audit cycle</v>
      </c>
    </row>
    <row r="42">
      <c r="A42" t="str">
        <v>Messaging</v>
      </c>
      <c r="B42" t="str">
        <v>Site messaging &amp; escalation</v>
      </c>
      <c r="C42" t="str">
        <v>Broadcast and follow up site messages</v>
      </c>
      <c r="D42">
        <v>700</v>
      </c>
      <c r="E42">
        <v>15</v>
      </c>
      <c r="F42">
        <v>5</v>
      </c>
      <c r="G42" t="str">
        <v>Supervisor</v>
      </c>
      <c r="H42">
        <v>110</v>
      </c>
      <c r="I42">
        <v>116.666666666667</v>
      </c>
      <c r="J42">
        <v>12833.3333333333</v>
      </c>
      <c r="K42" t="str">
        <v>Group texts + noticeboard vs in-app messaging with acknowledgement</v>
      </c>
    </row>
    <row r="43">
      <c r="A43" t="str">
        <v>Silica</v>
      </c>
      <c r="B43" t="str">
        <v>Worker register submission (NSW)</v>
      </c>
      <c r="C43" t="str">
        <v>Prepare and lodge the 28-day high-risk notification</v>
      </c>
      <c r="D43">
        <v>40</v>
      </c>
      <c r="E43">
        <v>45</v>
      </c>
      <c r="F43">
        <v>8</v>
      </c>
      <c r="G43" t="str">
        <v>WHS admin</v>
      </c>
      <c r="H43">
        <v>85</v>
      </c>
      <c r="I43">
        <v>24.666666666666668</v>
      </c>
      <c r="J43">
        <v>2096.666666666667</v>
      </c>
      <c r="K43" t="str">
        <v>Manual legislation lookup + form vs a configured 28-day clock with day-14/21/28 chase alerts and the reference recorded on the record. Events/yr is a manual estimate (no Inputs driver yet for 'workers starting high-risk silica work per year') -- edit directly.</v>
      </c>
    </row>
    <row r="44">
      <c r="A44" t="str">
        <v>Silica</v>
      </c>
      <c r="B44" t="str">
        <v>Air monitoring result review &amp; flagging</v>
      </c>
      <c r="C44" t="str">
        <v>Review a lab result, flag against the current standard, raise a corrective action if exceeded</v>
      </c>
      <c r="D44">
        <v>120</v>
      </c>
      <c r="E44">
        <v>20</v>
      </c>
      <c r="F44">
        <v>5</v>
      </c>
      <c r="G44" t="str">
        <v>Supervisor</v>
      </c>
      <c r="H44">
        <v>110</v>
      </c>
      <c r="I44">
        <v>30</v>
      </c>
      <c r="J44">
        <v>3300</v>
      </c>
      <c r="K44" t="str">
        <v>Manual comparison against a printed exposure-standard table vs an automatic flag against the current dated standard (the Dec 2026 change applies with no manual lookup). Events/yr is a manual estimate -- edit directly.</v>
      </c>
    </row>
    <row r="45">
      <c r="A45" t="str">
        <v>Silica</v>
      </c>
      <c r="B45" t="str">
        <v>Health monitoring scheduling &amp; currency</v>
      </c>
      <c r="C45" t="str">
        <v>Track due dates, chase provider bookings, file the fit/refer outcome</v>
      </c>
      <c r="D45">
        <v>90</v>
      </c>
      <c r="E45">
        <v>25</v>
      </c>
      <c r="F45">
        <v>5</v>
      </c>
      <c r="G45" t="str">
        <v>WHS admin</v>
      </c>
      <c r="H45">
        <v>85</v>
      </c>
      <c r="I45">
        <v>30</v>
      </c>
      <c r="J45">
        <v>2550</v>
      </c>
      <c r="K45" t="str">
        <v>Spreadsheet tracking of surveillance due dates vs automatic due-date alerts with fit/refer-only outcome (no medical detail stored). Events/yr is a manual estimate -- edit directly.</v>
      </c>
    </row>
    <row r="47">
      <c r="H47" t="str">
        <v>Total</v>
      </c>
      <c r="I47">
        <v>13616.04166666667</v>
      </c>
      <c r="J47">
        <v>1205212.916666667</v>
      </c>
    </row>
  </sheetData>
  <pageMargins left="0.75" right="0.75" top="1" bottom="1" header="0.511811023622047" footer="0.511811023622047"/>
  <ignoredErrors>
    <ignoredError numberStoredAsText="1" sqref="A1:K4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12"/>
  <sheetViews>
    <sheetView workbookViewId="0" rightToLeft="0"/>
  </sheetViews>
  <sheetData>
    <row r="1">
      <c r="A1" t="str">
        <v>Sources and notes</v>
      </c>
    </row>
    <row r="3">
      <c r="A3" t="str">
        <v>Method: every feature is measured as events per year × (minutes before − minutes after) ÷ 60 × loaded hourly rate of the role that does the work. Nothing is counted twice: each task appears once.</v>
      </c>
    </row>
    <row r="4">
      <c r="A4" t="str">
        <v>Benchmarks (blue minutes) are ARIP defaults from field experience and are meant to be replaced with the client's own timings during the demo. The supervisor question sheet collects them.</v>
      </c>
    </row>
    <row r="5">
      <c r="A5" t="str">
        <v>Injury cost: Safe Work Australia, 'The cost of work-related injury and illness for Australian employers, workers and the community' (latest edition) — average cost per serious claim used as a benchmark; the reduction % is an assumption to be agreed with the client, never presented as a result.</v>
      </c>
    </row>
    <row r="6">
      <c r="A6" t="str">
        <v>Lost-time and RTW: Safe Work Australia 'Key Work Health and Safety Statistics' and the relevant state scheme (icare NSW / WorkCover QLD / WorkCover WA) for median time lost per serious claim.</v>
      </c>
    </row>
    <row r="7">
      <c r="A7" t="str">
        <v>Loaded hourly costs: default to client-provided figures. Defaults here reflect typical Australian mining labour costs incl. on-costs (Fair Work / AusIMM survey ranges) — replace with client payroll figures.</v>
      </c>
    </row>
    <row r="8">
      <c r="A8" t="str">
        <v>Excluded on purpose: insurance premium changes, regulator penalties, production downtime avoided, reputational effects. These can be material but are not modelled to keep the estimate conservative and defensible.</v>
      </c>
    </row>
    <row r="9">
      <c r="A9" t="str">
        <v>Wording rule: this model describes what the software does and estimates time. It does not claim compliance, protection or guaranteed outcomes.</v>
      </c>
    </row>
    <row r="10">
      <c r="A10" t="str">
        <v>Version: v1, 14 Sep 2026. Defaults to be approved by Rebecca Clark (commercial) and recorded in the decision register before public use.</v>
      </c>
    </row>
    <row r="11">
      <c r="A11" t="str">
        <v>Industry injury benchmarks: Safe Work Australia, Key Work Health and Safety Statistics Australia 2023 (data 2021-22p), Table 'Serious claims by industry' — frequency rate per million hours and incidence rate per 1,000 employees. https://data.safeworkaustralia.gov.au/sites/default/files/2023-09/Key%20Work%20Health%20and%20Safety%20Statistics%20Australia%202023.pdf. Latest release (2023-24p): agriculture highest at 10.0 claims per million hours vs 6.8 all-industry average; mental-health claims 12% of serious claims with median time lost ~5× other injuries (relevant to the Wellbeing lines).</v>
      </c>
    </row>
    <row r="12">
      <c r="A12" t="str">
        <v>Turnover, admin-time and per-task minute benchmarks for industries 2–7 are ARIP first-pass estimates awaiting validation with a client in each sector; they are marked in the Quick mode sheet and must be confirmed before an industry landing page publishes its calculator.</v>
      </c>
    </row>
  </sheetData>
  <pageMargins left="0.75" right="0.75" top="1" bottom="1" header="0.511811023622047" footer="0.511811023622047"/>
  <ignoredErrors>
    <ignoredError numberStoredAsText="1" sqref="A1:A1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34"/>
  <sheetViews>
    <sheetView workbookViewId="0" rightToLeft="0"/>
  </sheetViews>
  <sheetData>
    <row r="1">
      <c r="A1" t="str">
        <v>ARIP Verify — value estimate</v>
      </c>
    </row>
    <row r="2">
      <c r="A2" t="str">
        <v>Every figure is calculated from the inputs and rates below using the formulas shown. An estimate, not a promise. No ARIP pricing is modelled on this sheet -- time and cost only.</v>
      </c>
    </row>
    <row r="4">
      <c r="A4" t="str">
        <v>Assumptions (edit these)</v>
      </c>
    </row>
    <row r="5">
      <c r="A5" t="str">
        <v>Hours per working day</v>
      </c>
      <c r="B5">
        <v>8</v>
      </c>
    </row>
    <row r="7">
      <c r="A7" t="str">
        <v>Role</v>
      </c>
      <c r="B7" t="str">
        <v>Rate ($/h)</v>
      </c>
    </row>
    <row r="8">
      <c r="A8" t="str">
        <v>Assessor</v>
      </c>
      <c r="B8">
        <v>85</v>
      </c>
    </row>
    <row r="9">
      <c r="A9" t="str">
        <v>Senior</v>
      </c>
      <c r="B9">
        <v>120</v>
      </c>
    </row>
    <row r="10">
      <c r="A10" t="str">
        <v>Procurement</v>
      </c>
      <c r="B10">
        <v>95</v>
      </c>
    </row>
    <row r="12">
      <c r="A12" t="str">
        <v>Category</v>
      </c>
      <c r="B12" t="str">
        <v>Task</v>
      </c>
      <c r="C12" t="str">
        <v>Events per year (edit -- no real per-client volume given, defaults to 0)</v>
      </c>
      <c r="D12" t="str">
        <v>Before (min)</v>
      </c>
      <c r="E12" t="str">
        <v>After (min)</v>
      </c>
      <c r="F12" t="str">
        <v>Role</v>
      </c>
      <c r="G12" t="str">
        <v>Rate ($/h)</v>
      </c>
      <c r="H12" t="str">
        <v>Hours saved / yr</v>
      </c>
      <c r="I12" t="str">
        <v>$ saved / yr</v>
      </c>
      <c r="J12" t="str">
        <v>Note</v>
      </c>
    </row>
    <row r="13">
      <c r="A13" t="str">
        <v>Provider</v>
      </c>
      <c r="B13" t="str">
        <v>Intake</v>
      </c>
      <c r="C13">
        <v>0</v>
      </c>
      <c r="D13">
        <v>90</v>
      </c>
      <c r="E13">
        <v>15</v>
      </c>
      <c r="F13" t="str">
        <v>Assessor</v>
      </c>
      <c r="G13">
        <f>VLOOKUP(F13,$A$8:$B$10,2,FALSE)</f>
        <v>85</v>
      </c>
      <c r="H13">
        <f>C13*(D13-E13)/60</f>
        <v>0</v>
      </c>
      <c r="I13">
        <f>H13*G13</f>
        <v>0</v>
      </c>
      <c r="J13" t="str">
        <v/>
      </c>
    </row>
    <row r="14">
      <c r="A14" t="str">
        <v>Provider</v>
      </c>
      <c r="B14" t="str">
        <v>Chasing evidence</v>
      </c>
      <c r="C14">
        <v>0</v>
      </c>
      <c r="D14">
        <v>45</v>
      </c>
      <c r="E14">
        <v>3</v>
      </c>
      <c r="F14" t="str">
        <v>Assessor</v>
      </c>
      <c r="G14">
        <f>VLOOKUP(F14,$A$8:$B$10,2,FALSE)</f>
        <v>85</v>
      </c>
      <c r="H14">
        <f>C14*(D14-E14)/60</f>
        <v>0</v>
      </c>
      <c r="I14">
        <f>H14*G14</f>
        <v>0</v>
      </c>
      <c r="J14" t="str">
        <v/>
      </c>
    </row>
    <row r="15">
      <c r="A15" t="str">
        <v>Provider</v>
      </c>
      <c r="B15" t="str">
        <v>Unwinding an error</v>
      </c>
      <c r="C15">
        <v>0</v>
      </c>
      <c r="D15">
        <v>60</v>
      </c>
      <c r="E15">
        <v>10</v>
      </c>
      <c r="F15" t="str">
        <v>Senior</v>
      </c>
      <c r="G15">
        <f>VLOOKUP(F15,$A$8:$B$10,2,FALSE)</f>
        <v>120</v>
      </c>
      <c r="H15">
        <f>C15*(D15-E15)/60</f>
        <v>0</v>
      </c>
      <c r="I15">
        <f>H15*G15</f>
        <v>0</v>
      </c>
      <c r="J15" t="str">
        <v/>
      </c>
    </row>
    <row r="16">
      <c r="A16" t="str">
        <v>Provider</v>
      </c>
      <c r="B16" t="str">
        <v>Control review</v>
      </c>
      <c r="C16">
        <v>0</v>
      </c>
      <c r="D16">
        <v>90</v>
      </c>
      <c r="E16">
        <v>40</v>
      </c>
      <c r="F16" t="str">
        <v>Assessor</v>
      </c>
      <c r="G16">
        <f>VLOOKUP(F16,$A$8:$B$10,2,FALSE)</f>
        <v>85</v>
      </c>
      <c r="H16">
        <f>C16*(D16-E16)/60</f>
        <v>0</v>
      </c>
      <c r="I16">
        <f>H16*G16</f>
        <v>0</v>
      </c>
      <c r="J16" t="str">
        <v/>
      </c>
    </row>
    <row r="17">
      <c r="A17" t="str">
        <v>Provider</v>
      </c>
      <c r="B17" t="str">
        <v>Decision</v>
      </c>
      <c r="C17">
        <v>0</v>
      </c>
      <c r="D17">
        <v>30</v>
      </c>
      <c r="E17">
        <v>5</v>
      </c>
      <c r="F17" t="str">
        <v>Senior</v>
      </c>
      <c r="G17">
        <f>VLOOKUP(F17,$A$8:$B$10,2,FALSE)</f>
        <v>120</v>
      </c>
      <c r="H17">
        <f>C17*(D17-E17)/60</f>
        <v>0</v>
      </c>
      <c r="I17">
        <f>H17*G17</f>
        <v>0</v>
      </c>
      <c r="J17" t="str">
        <v/>
      </c>
    </row>
    <row r="18">
      <c r="A18" t="str">
        <v>Provider</v>
      </c>
      <c r="B18" t="str">
        <v>Re-verification</v>
      </c>
      <c r="C18">
        <v>0</v>
      </c>
      <c r="D18">
        <v>120</v>
      </c>
      <c r="E18">
        <v>20</v>
      </c>
      <c r="F18" t="str">
        <v>Assessor</v>
      </c>
      <c r="G18">
        <f>VLOOKUP(F18,$A$8:$B$10,2,FALSE)</f>
        <v>85</v>
      </c>
      <c r="H18">
        <f>C18*(D18-E18)/60</f>
        <v>0</v>
      </c>
      <c r="I18">
        <f>H18*G18</f>
        <v>0</v>
      </c>
      <c r="J18" t="str">
        <v/>
      </c>
    </row>
    <row r="19">
      <c r="A19" t="str">
        <v>Provider</v>
      </c>
      <c r="B19" t="str">
        <v>Appeal handling</v>
      </c>
      <c r="C19">
        <v>0</v>
      </c>
      <c r="D19">
        <v>240</v>
      </c>
      <c r="E19">
        <v>15</v>
      </c>
      <c r="F19" t="str">
        <v>Senior</v>
      </c>
      <c r="G19">
        <f>VLOOKUP(F19,$A$8:$B$10,2,FALSE)</f>
        <v>120</v>
      </c>
      <c r="H19">
        <f>C19*(D19-E19)/60</f>
        <v>0</v>
      </c>
      <c r="I19">
        <f>H19*G19</f>
        <v>0</v>
      </c>
      <c r="J19" t="str">
        <v/>
      </c>
    </row>
    <row r="20">
      <c r="A20" t="str">
        <v>Provider</v>
      </c>
      <c r="B20" t="str">
        <v>Integrity investigation</v>
      </c>
      <c r="C20">
        <v>0</v>
      </c>
      <c r="D20">
        <v>480</v>
      </c>
      <c r="E20">
        <v>90</v>
      </c>
      <c r="F20" t="str">
        <v>Senior</v>
      </c>
      <c r="G20">
        <f>VLOOKUP(F20,$A$8:$B$10,2,FALSE)</f>
        <v>120</v>
      </c>
      <c r="H20">
        <f>C20*(D20-E20)/60</f>
        <v>0</v>
      </c>
      <c r="I20">
        <f>H20*G20</f>
        <v>0</v>
      </c>
      <c r="J20" t="str">
        <v/>
      </c>
    </row>
    <row r="21">
      <c r="A21" t="str">
        <v>Provider</v>
      </c>
      <c r="B21" t="str">
        <v>Reporting (recurring, per report)</v>
      </c>
      <c r="C21">
        <v>12</v>
      </c>
      <c r="D21">
        <v>960</v>
      </c>
      <c r="E21">
        <v>60</v>
      </c>
      <c r="F21" t="str">
        <v>Senior</v>
      </c>
      <c r="G21">
        <f>VLOOKUP(F21,$A$8:$B$10,2,FALSE)</f>
        <v>120</v>
      </c>
      <c r="H21">
        <f>C21*(D21-E21)/60</f>
        <v>180</v>
      </c>
      <c r="I21">
        <f>H21*G21</f>
        <v>21600</v>
      </c>
      <c r="J21" t="str">
        <v>Given as 16h -&gt; 1h per report; Events/yr defaults to 12 (monthly) -- edit if reporting cadence differs.</v>
      </c>
    </row>
    <row r="23">
      <c r="A23" t="str">
        <v>Buyer</v>
      </c>
      <c r="B23" t="str">
        <v>Due diligence</v>
      </c>
      <c r="C23">
        <v>0</v>
      </c>
      <c r="D23">
        <v>120</v>
      </c>
      <c r="E23">
        <v>15</v>
      </c>
      <c r="F23" t="str">
        <v>Procurement</v>
      </c>
      <c r="G23">
        <f>VLOOKUP(F23,$A$8:$B$10,2,FALSE)</f>
        <v>95</v>
      </c>
      <c r="H23">
        <f>C23*(D23-E23)/60</f>
        <v>0</v>
      </c>
      <c r="I23">
        <f>H23*G23</f>
        <v>0</v>
      </c>
      <c r="J23" t="str">
        <v/>
      </c>
    </row>
    <row r="24">
      <c r="A24" t="str">
        <v>Buyer</v>
      </c>
      <c r="B24" t="str">
        <v>Annual re-check</v>
      </c>
      <c r="C24">
        <v>0</v>
      </c>
      <c r="D24">
        <v>60</v>
      </c>
      <c r="E24">
        <v>5</v>
      </c>
      <c r="F24" t="str">
        <v>Procurement</v>
      </c>
      <c r="G24">
        <f>VLOOKUP(F24,$A$8:$B$10,2,FALSE)</f>
        <v>95</v>
      </c>
      <c r="H24">
        <f>C24*(D24-E24)/60</f>
        <v>0</v>
      </c>
      <c r="I24">
        <f>H24*G24</f>
        <v>0</v>
      </c>
      <c r="J24" t="str">
        <v/>
      </c>
    </row>
    <row r="25">
      <c r="A25" t="str">
        <v>Buyer</v>
      </c>
      <c r="B25" t="str">
        <v>Reconciliation</v>
      </c>
      <c r="C25">
        <v>0</v>
      </c>
      <c r="D25">
        <f>L25*$B$5*60</f>
        <v>1920</v>
      </c>
      <c r="E25">
        <v>120</v>
      </c>
      <c r="F25" t="str">
        <v>Procurement</v>
      </c>
      <c r="G25">
        <f>VLOOKUP(F25,$A$8:$B$10,2,FALSE)</f>
        <v>95</v>
      </c>
      <c r="H25">
        <f>C25*(D25-E25)/60</f>
        <v>0</v>
      </c>
      <c r="I25">
        <f>H25*G25</f>
        <v>0</v>
      </c>
      <c r="J25" t="str">
        <v>Before given as a range (3-5 days); Before (min) = days x hours/working day x 60. Days default to the range's midpoint -- edit L25 directly.</v>
      </c>
      <c r="L25">
        <v>4</v>
      </c>
    </row>
    <row r="26">
      <c r="A26" t="str">
        <v>Buyer</v>
      </c>
      <c r="B26" t="str">
        <v>Black-cladding query</v>
      </c>
      <c r="C26">
        <v>0</v>
      </c>
      <c r="D26">
        <f>L26*$B$5*60</f>
        <v>1200</v>
      </c>
      <c r="E26">
        <v>120</v>
      </c>
      <c r="F26" t="str">
        <v>Procurement</v>
      </c>
      <c r="G26">
        <f>VLOOKUP(F26,$A$8:$B$10,2,FALSE)</f>
        <v>95</v>
      </c>
      <c r="H26">
        <f>C26*(D26-E26)/60</f>
        <v>0</v>
      </c>
      <c r="I26">
        <f>H26*G26</f>
        <v>0</v>
      </c>
      <c r="J26" t="str">
        <v>Before given as a range (2-3 days); Before (min) = days x hours/working day x 60. Days default to the range's midpoint -- edit L26 directly.</v>
      </c>
      <c r="L26">
        <v>2.5</v>
      </c>
    </row>
    <row r="28">
      <c r="A28" t="str">
        <v>Applicant</v>
      </c>
      <c r="B28" t="str">
        <v>Applicant verification round-trip</v>
      </c>
      <c r="C28">
        <v>0</v>
      </c>
      <c r="D28">
        <v>480</v>
      </c>
      <c r="E28">
        <v>90</v>
      </c>
      <c r="F28" t="str">
        <v/>
      </c>
      <c r="H28">
        <f>C28*(D28-E28)/60</f>
        <v>0</v>
      </c>
      <c r="J28" t="str">
        <v>Given as 6-10h -&gt; 1-2h; Before/After use the range midpoints (8h, 1.5h) -- edit directly. No rate given for applicant time -- hours only, no $ figure.</v>
      </c>
    </row>
    <row r="30">
      <c r="A30" t="str">
        <v>Totals</v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</row>
    <row r="31">
      <c r="A31" t="str">
        <v>Provider</v>
      </c>
      <c r="B31" t="str">
        <v>Total</v>
      </c>
      <c r="C31" t="str">
        <v/>
      </c>
      <c r="D31" t="str">
        <v/>
      </c>
      <c r="E31" t="str">
        <v/>
      </c>
      <c r="F31" t="str">
        <v/>
      </c>
      <c r="G31" t="str">
        <v/>
      </c>
      <c r="H31">
        <f>SUM(H13:H21)</f>
        <v>180</v>
      </c>
      <c r="I31">
        <f>SUM(I13:I21)</f>
        <v>21600</v>
      </c>
      <c r="J31" t="str">
        <v/>
      </c>
    </row>
    <row r="32">
      <c r="A32" t="str">
        <v>Buyer/Procurement</v>
      </c>
      <c r="B32" t="str">
        <v>Total</v>
      </c>
      <c r="C32" t="str">
        <v/>
      </c>
      <c r="D32" t="str">
        <v/>
      </c>
      <c r="E32" t="str">
        <v/>
      </c>
      <c r="F32" t="str">
        <v/>
      </c>
      <c r="G32" t="str">
        <v/>
      </c>
      <c r="H32">
        <f>SUM(H23:H26)</f>
        <v>0</v>
      </c>
      <c r="I32">
        <f>SUM(I23:I26)</f>
        <v>0</v>
      </c>
      <c r="J32" t="str">
        <v/>
      </c>
    </row>
    <row r="33">
      <c r="A33" t="str">
        <v>Applicant</v>
      </c>
      <c r="B33" t="str">
        <v>Total (hours only)</v>
      </c>
      <c r="C33" t="str">
        <v/>
      </c>
      <c r="D33" t="str">
        <v/>
      </c>
      <c r="E33" t="str">
        <v/>
      </c>
      <c r="F33" t="str">
        <v/>
      </c>
      <c r="G33" t="str">
        <v/>
      </c>
      <c r="H33">
        <f>H28</f>
        <v>0</v>
      </c>
      <c r="I33" t="str">
        <v/>
      </c>
      <c r="J33" t="str">
        <v/>
      </c>
    </row>
    <row r="34">
      <c r="A34" t="str">
        <v>Grand total</v>
      </c>
      <c r="B34" t="str">
        <v>Provider + Buyer/Procurement (Applicant hours excluded -- no rate)</v>
      </c>
      <c r="C34" t="str">
        <v/>
      </c>
      <c r="D34" t="str">
        <v/>
      </c>
      <c r="E34" t="str">
        <v/>
      </c>
      <c r="F34" t="str">
        <v/>
      </c>
      <c r="G34" t="str">
        <v/>
      </c>
      <c r="H34">
        <f>H31+H32+H33</f>
        <v>180</v>
      </c>
      <c r="I34">
        <f>I31+I32</f>
        <v>21600</v>
      </c>
      <c r="J34" t="str">
        <v/>
      </c>
    </row>
  </sheetData>
  <ignoredErrors>
    <ignoredError numberStoredAsText="1" sqref="A1:L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3.1</AppVers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Quick mode</vt:lpstr>
      <vt:lpstr>Inputs</vt:lpstr>
      <vt:lpstr>Consolidation</vt:lpstr>
      <vt:lpstr>Outcomes</vt:lpstr>
      <vt:lpstr>Features</vt:lpstr>
      <vt:lpstr>Sources &amp; notes</vt:lpstr>
      <vt:lpstr>Verify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2026-09-14T11:37:02Z</dcterms:created>
  <dcterms:modified xsi:type="dcterms:W3CDTF">2026-09-14T22:34:17Z</dcterms:modified>
  <cp:revision>0</cp:revision>
  <dc:creator>openpyxl</dc:creator>
  <dc:language>en-US</dc:language>
</cp:coreProperties>
</file>